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асходы" sheetId="1" r:id="rId1"/>
  </sheets>
  <definedNames>
    <definedName name="_xlnm.Print_Area" localSheetId="0">'расходы'!$A$1:$I$125</definedName>
  </definedNames>
  <calcPr fullCalcOnLoad="1"/>
</workbook>
</file>

<file path=xl/sharedStrings.xml><?xml version="1.0" encoding="utf-8"?>
<sst xmlns="http://schemas.openxmlformats.org/spreadsheetml/2006/main" count="503" uniqueCount="155">
  <si>
    <t>ОТЧЕТ</t>
  </si>
  <si>
    <t>Наименование</t>
  </si>
  <si>
    <t>Раздел</t>
  </si>
  <si>
    <t>Целевая статья</t>
  </si>
  <si>
    <t>Неисполненные назначения</t>
  </si>
  <si>
    <t>01</t>
  </si>
  <si>
    <t>02</t>
  </si>
  <si>
    <t>Глава муниципального образования</t>
  </si>
  <si>
    <t>04</t>
  </si>
  <si>
    <t>Резервные фонды</t>
  </si>
  <si>
    <t>11</t>
  </si>
  <si>
    <t>Национальная оборона</t>
  </si>
  <si>
    <t>03</t>
  </si>
  <si>
    <t>Национальная безопасность и правоохранительная деятельность</t>
  </si>
  <si>
    <t>10</t>
  </si>
  <si>
    <t>Другие вопросы в области национальной экономики</t>
  </si>
  <si>
    <t>12</t>
  </si>
  <si>
    <t>05</t>
  </si>
  <si>
    <t>Коммунальное хозяйство</t>
  </si>
  <si>
    <t>Благоустройство</t>
  </si>
  <si>
    <t>08</t>
  </si>
  <si>
    <t>Социальная политика</t>
  </si>
  <si>
    <t>121</t>
  </si>
  <si>
    <t>Расходы на содержание муниципальных органов и обеспечение их функций</t>
  </si>
  <si>
    <t>120</t>
  </si>
  <si>
    <t>Иные выплаты персоналу государственных (муниципальных) органов, за исключением фонда оплаты труда</t>
  </si>
  <si>
    <t>122</t>
  </si>
  <si>
    <t>240</t>
  </si>
  <si>
    <t>244</t>
  </si>
  <si>
    <t>850</t>
  </si>
  <si>
    <t>851</t>
  </si>
  <si>
    <t>Уплата прочих налогов, сборов и иных платежей</t>
  </si>
  <si>
    <t>852</t>
  </si>
  <si>
    <t>Резервный фонд администрации муниципального образования</t>
  </si>
  <si>
    <t>Резервные средства</t>
  </si>
  <si>
    <t>870</t>
  </si>
  <si>
    <t>Мобилизационная и вневойсковая подготовка</t>
  </si>
  <si>
    <t>Обеспечение мобилизационной и вневойсковой подготовки</t>
  </si>
  <si>
    <t>Поддержка коммунального хозяйства</t>
  </si>
  <si>
    <t xml:space="preserve">Культура </t>
  </si>
  <si>
    <t>111</t>
  </si>
  <si>
    <t>112</t>
  </si>
  <si>
    <t>Пенсионное обеспечение</t>
  </si>
  <si>
    <t>Доплаты к пенсиям, дополнительное пенсионное обеспечение</t>
  </si>
  <si>
    <t>% исполнения</t>
  </si>
  <si>
    <t>Подраздел</t>
  </si>
  <si>
    <t>Вид расходов</t>
  </si>
  <si>
    <t>Общегосударственные вопросы</t>
  </si>
  <si>
    <t>Функционирование высшего должностного лица субъекта РФ и муниципального образования.</t>
  </si>
  <si>
    <t>Обеспечение функционирования Главы муниципального образования</t>
  </si>
  <si>
    <t>210 00 00000</t>
  </si>
  <si>
    <t>211 00 00000</t>
  </si>
  <si>
    <t>211 00 90010</t>
  </si>
  <si>
    <t xml:space="preserve"> </t>
  </si>
  <si>
    <t>Расходы на выплату персоналу государственных (муниципальных органов)</t>
  </si>
  <si>
    <t xml:space="preserve">Фонд оплаты труда государственных (муниципальных органов) органов 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</si>
  <si>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</si>
  <si>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</si>
  <si>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220 00 00000</t>
  </si>
  <si>
    <t>221 00 00000</t>
  </si>
  <si>
    <t>221 00 90010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</si>
  <si>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</si>
  <si>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</si>
  <si>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Функционирование Правительства РФ, высших органов исполнительной государственной власти субъектов РФ, местных администраций</t>
  </si>
  <si>
    <t>Обеспечение деятельности исполнительного органа муниципального образования</t>
  </si>
  <si>
    <t>Расходы на обеспечение деятельности исполнительных органов местного самоуправления</t>
  </si>
  <si>
    <t xml:space="preserve">Фонд оплаты труда государственных (муниципальных органов) органов </t>
  </si>
  <si>
    <t>Уплата налогов, сборов и иных платежей</t>
  </si>
  <si>
    <t>Уплата налога на имущество организаций</t>
  </si>
  <si>
    <t xml:space="preserve">Уплата прочих налогов, сборов </t>
  </si>
  <si>
    <t>Уплата иных платежей</t>
  </si>
  <si>
    <t>853</t>
  </si>
  <si>
    <t>Осуществление государственных полномочий в сфере административных правонарушений</t>
  </si>
  <si>
    <t>221 00 78680</t>
  </si>
  <si>
    <t>Обеспечение деятельности финансовых, налоговых и таможенных органов и органов финансового (финансово-бюджетного) контроля</t>
  </si>
  <si>
    <t>06</t>
  </si>
  <si>
    <t>Иные межбюджетные трансферты</t>
  </si>
  <si>
    <t>231 00 90010</t>
  </si>
  <si>
    <t>Предоставление субсидий бюджетным, автономным учреждениям и иным некоммерческим организациям</t>
  </si>
  <si>
    <t>600</t>
  </si>
  <si>
    <t>Обеспечение проведения выборов и референдумов</t>
  </si>
  <si>
    <t>07</t>
  </si>
  <si>
    <t>241 00 90010</t>
  </si>
  <si>
    <t>Проведение выборов представительных органов муниципальных образований</t>
  </si>
  <si>
    <t>Субсидии бюджетным учреждениям на иные цели</t>
  </si>
  <si>
    <t>612</t>
  </si>
  <si>
    <t xml:space="preserve">Резервный фонд администрации  </t>
  </si>
  <si>
    <t>250 00 00000</t>
  </si>
  <si>
    <t>251 00 90010</t>
  </si>
  <si>
    <t>270 00 00000</t>
  </si>
  <si>
    <t>Осуществление первичного воинского учета на территориях, где отсутствуют военные комиссариаты</t>
  </si>
  <si>
    <t>271 00 51180</t>
  </si>
  <si>
    <t>Обеспечение пожарной безопасности</t>
  </si>
  <si>
    <t>301 00 90010</t>
  </si>
  <si>
    <t>Жилищно-коммунальное хозяйство</t>
  </si>
  <si>
    <t>311 00 90010</t>
  </si>
  <si>
    <t>351 00 90010</t>
  </si>
  <si>
    <t>320 00 00000</t>
  </si>
  <si>
    <t>321 00 90010</t>
  </si>
  <si>
    <t>361 00 90010</t>
  </si>
  <si>
    <t>331 00 90010</t>
  </si>
  <si>
    <t xml:space="preserve">КУЛЬТУРА  И КИНЕМАТОГРАФИЯ </t>
  </si>
  <si>
    <t>Обеспечение деятельности подведомственных учреждений</t>
  </si>
  <si>
    <t>350 00 00000</t>
  </si>
  <si>
    <t>Фонд оплаты труда казенных учреждений и взносы по обязательному социальному страхованию</t>
  </si>
  <si>
    <t>Иные выплаты персоналу казенных учреждений за исключением фонда оплаты</t>
  </si>
  <si>
    <t xml:space="preserve">Взносы по обязательному социальному страхованию на выплаты по оплате труда работников и иные выплаты работника казенных учреждений </t>
  </si>
  <si>
    <t>119</t>
  </si>
  <si>
    <t>360 00 00000</t>
  </si>
  <si>
    <t>Доплаты к пенсиям муниципальных служащих и выборных должностных лиц</t>
  </si>
  <si>
    <t>Социальные выплаты граждана,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</si>
  <si>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</si>
  <si>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ИТОГО по муниципальному образованию</t>
  </si>
  <si>
    <t>Сумма, руб.</t>
  </si>
  <si>
    <t>Другие общегосударственные вопросы</t>
  </si>
  <si>
    <t>13</t>
  </si>
  <si>
    <t>312</t>
  </si>
  <si>
    <t>Иные бюджетные ассигнования</t>
  </si>
  <si>
    <t>Исполнение судебных актов</t>
  </si>
  <si>
    <t>800</t>
  </si>
  <si>
    <t>830</t>
  </si>
  <si>
    <t>Другие вопросы в области жилищно-коммунального хозяйства</t>
  </si>
  <si>
    <t>341 00 88370</t>
  </si>
  <si>
    <t>351 00 78240</t>
  </si>
  <si>
    <t>Исполнение судебных актов Российской Федерации и мировых соглашений</t>
  </si>
  <si>
    <t>831</t>
  </si>
  <si>
    <t>321 00 88380</t>
  </si>
  <si>
    <t>331 00 88380</t>
  </si>
  <si>
    <t>351 00 88380</t>
  </si>
  <si>
    <t>Межбюджетные трансферты</t>
  </si>
  <si>
    <t>540</t>
  </si>
  <si>
    <t>500</t>
  </si>
  <si>
    <t>221 00 88380</t>
  </si>
  <si>
    <t>301 00 00000</t>
  </si>
  <si>
    <t>331 00 S8420</t>
  </si>
  <si>
    <t>331 F2 55550</t>
  </si>
  <si>
    <t>Приложение №2 к решению Муниципального Совета</t>
  </si>
  <si>
    <t>541 00 78680</t>
  </si>
  <si>
    <t xml:space="preserve">Исполнено </t>
  </si>
  <si>
    <t>Жилищное хозяйство</t>
  </si>
  <si>
    <t>Закупка товаров, работ и услуг в целях капитального ремонта государственного имущества</t>
  </si>
  <si>
    <t>351 А1 55192</t>
  </si>
  <si>
    <t>243</t>
  </si>
  <si>
    <t xml:space="preserve">                                                          </t>
  </si>
  <si>
    <t>Об исполнении местного бюджета за  1 полугодие 2020 года по разделам, подразделам, целевым статьям и видам расходов функциональной классификации расходов бюджетов Российской Федерации</t>
  </si>
  <si>
    <t>321 00 00000</t>
  </si>
  <si>
    <t>Иные межбюджетный трансферты</t>
  </si>
  <si>
    <t>321 00 S8420</t>
  </si>
  <si>
    <t>321 00 S6740</t>
  </si>
  <si>
    <t>331 00 00000</t>
  </si>
  <si>
    <t>351 00 S8310</t>
  </si>
  <si>
    <t>351 00 00000</t>
  </si>
  <si>
    <t>351 00 88230</t>
  </si>
  <si>
    <t>Национальная экономика</t>
  </si>
  <si>
    <t xml:space="preserve">МО "Оксовское" от 22 сентября  2020 года № 178 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</si>
</sst>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0.000000"/>
    <numFmt numFmtId="199" formatCode="0.00000"/>
    <numFmt numFmtId="200" formatCode="0.0000"/>
    <numFmt numFmtId="201" formatCode="_-* #,##0.0_р_._-;\-* #,##0.0_р_._-;_-* &quot;-&quot;??_р_._-;_-@_-"/>
    <numFmt numFmtId="202" formatCode="0.0%"/>
    <numFmt numFmtId="203" formatCode="_-* #,##0_р_._-;\-* #,##0_р_._-;_-* &quot;-&quot;??_р_._-;_-@_-"/>
    <numFmt numFmtId="204" formatCode="_-* #,##0.0_р_._-;\-* #,##0.0_р_._-;_-* &quot;-&quot;?_р_._-;_-@_-"/>
    <numFmt numFmtId="205" formatCode="0.0000000"/>
    <numFmt numFmtId="206" formatCode="0.0000000000"/>
    <numFmt numFmtId="207" formatCode="0.00000000000"/>
    <numFmt numFmtId="208" formatCode="0.000000000000"/>
    <numFmt numFmtId="209" formatCode="0.000000000"/>
    <numFmt numFmtId="210" formatCode="0.00000000"/>
  </numFmts>
  <fonts count="48">
    <font>
      <sz val="10"/>
      <name val="Arial"/>
      <family val="0"/>
    </font>
    <font>
      <sz val="8"/>
      <name val="Arial Cyr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Cyr"/>
      <family val="0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9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8" fillId="0" borderId="0">
      <alignment/>
      <protection/>
    </xf>
    <xf numFmtId="0" fontId="7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left"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Fill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center" wrapText="1"/>
    </xf>
    <xf numFmtId="196" fontId="10" fillId="0" borderId="11" xfId="0" applyNumberFormat="1" applyFont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/>
    </xf>
    <xf numFmtId="0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1" fillId="0" borderId="12" xfId="0" applyFont="1" applyFill="1" applyBorder="1" applyAlignment="1">
      <alignment horizontal="left" vertical="top" wrapText="1"/>
    </xf>
    <xf numFmtId="49" fontId="11" fillId="0" borderId="10" xfId="0" applyNumberFormat="1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196" fontId="11" fillId="0" borderId="12" xfId="61" applyNumberFormat="1" applyFont="1" applyFill="1" applyBorder="1" applyAlignment="1">
      <alignment horizontal="center" vertical="center"/>
    </xf>
    <xf numFmtId="0" fontId="11" fillId="0" borderId="12" xfId="0" applyFont="1" applyBorder="1" applyAlignment="1">
      <alignment horizontal="justify" vertical="top"/>
    </xf>
    <xf numFmtId="0" fontId="10" fillId="0" borderId="10" xfId="0" applyFont="1" applyBorder="1" applyAlignment="1">
      <alignment horizontal="justify" vertical="top"/>
    </xf>
    <xf numFmtId="49" fontId="10" fillId="0" borderId="10" xfId="0" applyNumberFormat="1" applyFont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justify" vertical="top"/>
    </xf>
    <xf numFmtId="0" fontId="10" fillId="0" borderId="12" xfId="0" applyFont="1" applyFill="1" applyBorder="1" applyAlignment="1">
      <alignment horizontal="left" vertical="top" wrapText="1"/>
    </xf>
    <xf numFmtId="49" fontId="10" fillId="0" borderId="13" xfId="0" applyNumberFormat="1" applyFont="1" applyBorder="1" applyAlignment="1">
      <alignment horizontal="center" vertical="center"/>
    </xf>
    <xf numFmtId="196" fontId="10" fillId="0" borderId="10" xfId="0" applyNumberFormat="1" applyFont="1" applyBorder="1" applyAlignment="1">
      <alignment horizontal="center"/>
    </xf>
    <xf numFmtId="0" fontId="10" fillId="0" borderId="14" xfId="0" applyFont="1" applyFill="1" applyBorder="1" applyAlignment="1">
      <alignment horizontal="left" vertical="top" wrapText="1"/>
    </xf>
    <xf numFmtId="49" fontId="11" fillId="0" borderId="13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/>
    </xf>
    <xf numFmtId="49" fontId="10" fillId="0" borderId="14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2" fontId="10" fillId="0" borderId="10" xfId="61" applyNumberFormat="1" applyFont="1" applyFill="1" applyBorder="1" applyAlignment="1">
      <alignment horizontal="center" vertical="center"/>
    </xf>
    <xf numFmtId="2" fontId="10" fillId="0" borderId="12" xfId="61" applyNumberFormat="1" applyFont="1" applyFill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0" fontId="11" fillId="0" borderId="12" xfId="53" applyFont="1" applyFill="1" applyBorder="1" applyAlignment="1">
      <alignment vertical="top" wrapText="1"/>
      <protection/>
    </xf>
    <xf numFmtId="49" fontId="11" fillId="0" borderId="14" xfId="53" applyNumberFormat="1" applyFont="1" applyBorder="1" applyAlignment="1">
      <alignment horizontal="center" vertical="center"/>
      <protection/>
    </xf>
    <xf numFmtId="49" fontId="11" fillId="0" borderId="12" xfId="53" applyNumberFormat="1" applyFont="1" applyBorder="1" applyAlignment="1">
      <alignment horizontal="center" vertical="center"/>
      <protection/>
    </xf>
    <xf numFmtId="0" fontId="10" fillId="0" borderId="12" xfId="53" applyFont="1" applyFill="1" applyBorder="1" applyAlignment="1">
      <alignment vertical="top" wrapText="1"/>
      <protection/>
    </xf>
    <xf numFmtId="49" fontId="10" fillId="0" borderId="14" xfId="53" applyNumberFormat="1" applyFont="1" applyBorder="1" applyAlignment="1">
      <alignment horizontal="center" vertical="center"/>
      <protection/>
    </xf>
    <xf numFmtId="49" fontId="10" fillId="0" borderId="12" xfId="53" applyNumberFormat="1" applyFont="1" applyBorder="1" applyAlignment="1">
      <alignment horizontal="center" vertical="center"/>
      <protection/>
    </xf>
    <xf numFmtId="0" fontId="11" fillId="0" borderId="10" xfId="0" applyFont="1" applyBorder="1" applyAlignment="1">
      <alignment horizontal="justify" vertical="top"/>
    </xf>
    <xf numFmtId="196" fontId="11" fillId="0" borderId="10" xfId="61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justify" vertical="top"/>
    </xf>
    <xf numFmtId="0" fontId="10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201" fontId="11" fillId="0" borderId="10" xfId="61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201" fontId="10" fillId="0" borderId="10" xfId="61" applyNumberFormat="1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/>
    </xf>
    <xf numFmtId="203" fontId="10" fillId="0" borderId="10" xfId="61" applyNumberFormat="1" applyFont="1" applyBorder="1" applyAlignment="1">
      <alignment horizontal="center" vertical="center"/>
    </xf>
    <xf numFmtId="203" fontId="10" fillId="0" borderId="14" xfId="61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5" xfId="0" applyFont="1" applyBorder="1" applyAlignment="1">
      <alignment horizontal="justify" vertical="top"/>
    </xf>
    <xf numFmtId="0" fontId="10" fillId="0" borderId="15" xfId="0" applyFont="1" applyBorder="1" applyAlignment="1">
      <alignment horizontal="justify" vertical="top"/>
    </xf>
    <xf numFmtId="0" fontId="11" fillId="0" borderId="12" xfId="61" applyNumberFormat="1" applyFont="1" applyFill="1" applyBorder="1" applyAlignment="1">
      <alignment horizontal="justify" vertical="top"/>
    </xf>
    <xf numFmtId="0" fontId="11" fillId="0" borderId="10" xfId="0" applyFont="1" applyFill="1" applyBorder="1" applyAlignment="1">
      <alignment horizontal="center" vertical="center"/>
    </xf>
    <xf numFmtId="204" fontId="11" fillId="0" borderId="10" xfId="61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 quotePrefix="1">
      <alignment horizontal="center" vertical="center"/>
    </xf>
    <xf numFmtId="0" fontId="10" fillId="0" borderId="12" xfId="61" applyNumberFormat="1" applyFont="1" applyFill="1" applyBorder="1" applyAlignment="1">
      <alignment horizontal="justify" vertical="top"/>
    </xf>
    <xf numFmtId="0" fontId="10" fillId="0" borderId="16" xfId="0" applyFont="1" applyFill="1" applyBorder="1" applyAlignment="1" quotePrefix="1">
      <alignment horizontal="center" vertical="center"/>
    </xf>
    <xf numFmtId="0" fontId="10" fillId="0" borderId="12" xfId="61" applyNumberFormat="1" applyFont="1" applyFill="1" applyBorder="1" applyAlignment="1">
      <alignment horizontal="justify" vertical="top" wrapText="1"/>
    </xf>
    <xf numFmtId="0" fontId="10" fillId="0" borderId="14" xfId="0" applyFont="1" applyBorder="1" applyAlignment="1">
      <alignment horizontal="justify" vertical="top"/>
    </xf>
    <xf numFmtId="0" fontId="11" fillId="0" borderId="10" xfId="0" applyFont="1" applyFill="1" applyBorder="1" applyAlignment="1">
      <alignment horizontal="justify" vertical="top"/>
    </xf>
    <xf numFmtId="1" fontId="10" fillId="0" borderId="10" xfId="0" applyNumberFormat="1" applyFont="1" applyFill="1" applyBorder="1" applyAlignment="1">
      <alignment horizontal="center"/>
    </xf>
    <xf numFmtId="196" fontId="11" fillId="0" borderId="10" xfId="0" applyNumberFormat="1" applyFont="1" applyBorder="1" applyAlignment="1">
      <alignment horizontal="center"/>
    </xf>
    <xf numFmtId="2" fontId="11" fillId="0" borderId="12" xfId="61" applyNumberFormat="1" applyFont="1" applyBorder="1" applyAlignment="1">
      <alignment horizontal="center" vertical="center"/>
    </xf>
    <xf numFmtId="2" fontId="11" fillId="0" borderId="10" xfId="61" applyNumberFormat="1" applyFont="1" applyBorder="1" applyAlignment="1">
      <alignment horizontal="center" vertical="center"/>
    </xf>
    <xf numFmtId="2" fontId="10" fillId="0" borderId="10" xfId="61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/>
    </xf>
    <xf numFmtId="2" fontId="11" fillId="0" borderId="10" xfId="0" applyNumberFormat="1" applyFont="1" applyFill="1" applyBorder="1" applyAlignment="1">
      <alignment horizontal="center" vertical="center"/>
    </xf>
    <xf numFmtId="2" fontId="10" fillId="0" borderId="12" xfId="61" applyNumberFormat="1" applyFont="1" applyBorder="1" applyAlignment="1">
      <alignment horizontal="center" vertical="center"/>
    </xf>
    <xf numFmtId="2" fontId="11" fillId="0" borderId="12" xfId="61" applyNumberFormat="1" applyFont="1" applyFill="1" applyBorder="1" applyAlignment="1">
      <alignment horizontal="center" vertical="center"/>
    </xf>
    <xf numFmtId="2" fontId="11" fillId="0" borderId="10" xfId="61" applyNumberFormat="1" applyFont="1" applyFill="1" applyBorder="1" applyAlignment="1">
      <alignment horizontal="center" vertical="center"/>
    </xf>
    <xf numFmtId="2" fontId="10" fillId="0" borderId="11" xfId="61" applyNumberFormat="1" applyFont="1" applyFill="1" applyBorder="1" applyAlignment="1">
      <alignment horizontal="center" vertical="center"/>
    </xf>
    <xf numFmtId="2" fontId="10" fillId="0" borderId="11" xfId="0" applyNumberFormat="1" applyFont="1" applyBorder="1" applyAlignment="1">
      <alignment horizontal="center"/>
    </xf>
    <xf numFmtId="49" fontId="9" fillId="0" borderId="12" xfId="0" applyNumberFormat="1" applyFont="1" applyFill="1" applyBorder="1" applyAlignment="1">
      <alignment horizontal="left" vertical="top" wrapText="1"/>
    </xf>
    <xf numFmtId="2" fontId="10" fillId="0" borderId="12" xfId="0" applyNumberFormat="1" applyFont="1" applyBorder="1" applyAlignment="1">
      <alignment horizontal="center"/>
    </xf>
    <xf numFmtId="196" fontId="10" fillId="0" borderId="12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1" fillId="0" borderId="10" xfId="0" applyFont="1" applyBorder="1" applyAlignment="1">
      <alignment horizontal="center"/>
    </xf>
    <xf numFmtId="2" fontId="11" fillId="0" borderId="11" xfId="61" applyNumberFormat="1" applyFont="1" applyFill="1" applyBorder="1" applyAlignment="1">
      <alignment horizontal="center" vertical="center"/>
    </xf>
    <xf numFmtId="0" fontId="13" fillId="0" borderId="17" xfId="0" applyFont="1" applyBorder="1" applyAlignment="1">
      <alignment horizontal="left" vertical="top" wrapText="1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5"/>
  <sheetViews>
    <sheetView tabSelected="1" zoomScaleSheetLayoutView="93" zoomScalePageLayoutView="0" workbookViewId="0" topLeftCell="A1">
      <selection activeCell="H15" sqref="H15"/>
    </sheetView>
  </sheetViews>
  <sheetFormatPr defaultColWidth="9.140625" defaultRowHeight="12.75"/>
  <cols>
    <col min="1" max="1" width="69.140625" style="0" customWidth="1"/>
    <col min="2" max="2" width="7.28125" style="0" customWidth="1"/>
    <col min="3" max="3" width="8.7109375" style="0" customWidth="1"/>
    <col min="4" max="4" width="12.57421875" style="0" customWidth="1"/>
    <col min="5" max="5" width="8.421875" style="1" customWidth="1"/>
    <col min="6" max="6" width="11.28125" style="1" customWidth="1"/>
    <col min="7" max="7" width="20.140625" style="16" customWidth="1"/>
    <col min="8" max="8" width="13.140625" style="16" customWidth="1"/>
    <col min="9" max="9" width="12.140625" style="7" customWidth="1"/>
    <col min="10" max="10" width="15.00390625" style="0" customWidth="1"/>
    <col min="11" max="11" width="10.7109375" style="0" customWidth="1"/>
    <col min="13" max="13" width="13.140625" style="0" customWidth="1"/>
    <col min="14" max="14" width="12.00390625" style="0" customWidth="1"/>
  </cols>
  <sheetData>
    <row r="1" spans="7:8" ht="12.75">
      <c r="G1" s="15"/>
      <c r="H1" s="15"/>
    </row>
    <row r="2" spans="2:11" ht="12.75">
      <c r="B2" s="4"/>
      <c r="C2" s="4"/>
      <c r="D2" s="4"/>
      <c r="E2" s="5"/>
      <c r="F2" s="5"/>
      <c r="H2" s="103"/>
      <c r="I2" s="104" t="s">
        <v>136</v>
      </c>
      <c r="J2" s="5"/>
      <c r="K2" s="5"/>
    </row>
    <row r="3" spans="2:11" ht="12.75">
      <c r="B3" s="4"/>
      <c r="C3" s="4"/>
      <c r="D3" s="4"/>
      <c r="E3" s="5"/>
      <c r="F3" s="5" t="s">
        <v>143</v>
      </c>
      <c r="H3" s="103"/>
      <c r="I3" s="104" t="s">
        <v>154</v>
      </c>
      <c r="J3" s="5"/>
      <c r="K3" s="5"/>
    </row>
    <row r="5" spans="1:6" ht="12.75">
      <c r="A5" s="108" t="s">
        <v>0</v>
      </c>
      <c r="B5" s="108"/>
      <c r="C5" s="108"/>
      <c r="D5" s="108"/>
      <c r="E5" s="108"/>
      <c r="F5" s="9"/>
    </row>
    <row r="6" spans="1:9" ht="27.75" customHeight="1">
      <c r="A6" s="110" t="s">
        <v>144</v>
      </c>
      <c r="B6" s="110"/>
      <c r="C6" s="110"/>
      <c r="D6" s="110"/>
      <c r="E6" s="110"/>
      <c r="F6" s="11"/>
      <c r="G6" s="17"/>
      <c r="H6" s="17"/>
      <c r="I6" s="8"/>
    </row>
    <row r="7" spans="1:8" ht="12.75">
      <c r="A7" s="109"/>
      <c r="B7" s="109"/>
      <c r="C7" s="109"/>
      <c r="D7" s="109"/>
      <c r="E7" s="109"/>
      <c r="F7" s="10"/>
      <c r="G7" s="13"/>
      <c r="H7" s="13"/>
    </row>
    <row r="8" spans="1:8" ht="9" customHeight="1">
      <c r="A8" s="2"/>
      <c r="B8" s="3"/>
      <c r="C8" s="3"/>
      <c r="D8" s="3"/>
      <c r="E8" s="6"/>
      <c r="F8" s="6"/>
      <c r="G8" s="14"/>
      <c r="H8" s="14"/>
    </row>
    <row r="9" spans="1:9" ht="24">
      <c r="A9" s="20" t="s">
        <v>1</v>
      </c>
      <c r="B9" s="21" t="s">
        <v>2</v>
      </c>
      <c r="C9" s="21" t="s">
        <v>45</v>
      </c>
      <c r="D9" s="21" t="s">
        <v>3</v>
      </c>
      <c r="E9" s="21" t="s">
        <v>46</v>
      </c>
      <c r="F9" s="22" t="s">
        <v>113</v>
      </c>
      <c r="G9" s="23" t="s">
        <v>138</v>
      </c>
      <c r="H9" s="23" t="s">
        <v>4</v>
      </c>
      <c r="I9" s="24" t="s">
        <v>44</v>
      </c>
    </row>
    <row r="10" spans="1:9" ht="12.75">
      <c r="A10" s="25">
        <v>1</v>
      </c>
      <c r="B10" s="26">
        <v>2</v>
      </c>
      <c r="C10" s="26">
        <v>3</v>
      </c>
      <c r="D10" s="27">
        <v>4</v>
      </c>
      <c r="E10" s="26">
        <v>5</v>
      </c>
      <c r="F10" s="87">
        <v>6</v>
      </c>
      <c r="G10" s="28">
        <v>7</v>
      </c>
      <c r="H10" s="28">
        <v>8</v>
      </c>
      <c r="I10" s="29">
        <v>9</v>
      </c>
    </row>
    <row r="11" spans="1:9" ht="12.75">
      <c r="A11" s="30" t="s">
        <v>47</v>
      </c>
      <c r="B11" s="31" t="s">
        <v>5</v>
      </c>
      <c r="C11" s="32"/>
      <c r="D11" s="33"/>
      <c r="E11" s="34"/>
      <c r="F11" s="95">
        <f>F12+F19+F42+F49+F53</f>
        <v>2713765.19</v>
      </c>
      <c r="G11" s="95">
        <f>G12+G19+G42+G49+G53</f>
        <v>1033488.7000000002</v>
      </c>
      <c r="H11" s="95">
        <f>H12+H19+H53</f>
        <v>1662076.4899999998</v>
      </c>
      <c r="I11" s="35">
        <f>G11/F11*100</f>
        <v>38.08320276965452</v>
      </c>
    </row>
    <row r="12" spans="1:10" ht="24">
      <c r="A12" s="36" t="s">
        <v>48</v>
      </c>
      <c r="B12" s="31" t="s">
        <v>5</v>
      </c>
      <c r="C12" s="31" t="s">
        <v>6</v>
      </c>
      <c r="D12" s="31"/>
      <c r="E12" s="34"/>
      <c r="F12" s="95">
        <f>F13</f>
        <v>568713.46</v>
      </c>
      <c r="G12" s="95">
        <f>G13</f>
        <v>256002.56</v>
      </c>
      <c r="H12" s="95">
        <f>H13</f>
        <v>312710.9</v>
      </c>
      <c r="I12" s="35">
        <f>I13</f>
        <v>45.01433111852145</v>
      </c>
      <c r="J12" s="12"/>
    </row>
    <row r="13" spans="1:9" ht="12.75">
      <c r="A13" s="37" t="s">
        <v>49</v>
      </c>
      <c r="B13" s="38" t="s">
        <v>5</v>
      </c>
      <c r="C13" s="38" t="s">
        <v>6</v>
      </c>
      <c r="D13" s="38" t="s">
        <v>50</v>
      </c>
      <c r="E13" s="39"/>
      <c r="F13" s="52">
        <f aca="true" t="shared" si="0" ref="F13:G15">F14</f>
        <v>568713.46</v>
      </c>
      <c r="G13" s="47">
        <f t="shared" si="0"/>
        <v>256002.56</v>
      </c>
      <c r="H13" s="47">
        <f>H14</f>
        <v>312710.9</v>
      </c>
      <c r="I13" s="43">
        <f aca="true" t="shared" si="1" ref="I13:I18">G13/F13*100</f>
        <v>45.01433111852145</v>
      </c>
    </row>
    <row r="14" spans="1:9" ht="12.75">
      <c r="A14" s="40" t="s">
        <v>7</v>
      </c>
      <c r="B14" s="38" t="s">
        <v>5</v>
      </c>
      <c r="C14" s="38" t="s">
        <v>6</v>
      </c>
      <c r="D14" s="38" t="s">
        <v>51</v>
      </c>
      <c r="E14" s="39"/>
      <c r="F14" s="52">
        <f t="shared" si="0"/>
        <v>568713.46</v>
      </c>
      <c r="G14" s="47">
        <f t="shared" si="0"/>
        <v>256002.56</v>
      </c>
      <c r="H14" s="47">
        <f>H15</f>
        <v>312710.9</v>
      </c>
      <c r="I14" s="43">
        <f t="shared" si="1"/>
        <v>45.01433111852145</v>
      </c>
    </row>
    <row r="15" spans="1:9" ht="12.75">
      <c r="A15" s="41" t="s">
        <v>23</v>
      </c>
      <c r="B15" s="38" t="s">
        <v>5</v>
      </c>
      <c r="C15" s="38" t="s">
        <v>6</v>
      </c>
      <c r="D15" s="38" t="s">
        <v>52</v>
      </c>
      <c r="E15" s="42" t="s">
        <v>53</v>
      </c>
      <c r="F15" s="52">
        <f t="shared" si="0"/>
        <v>568713.46</v>
      </c>
      <c r="G15" s="47">
        <f t="shared" si="0"/>
        <v>256002.56</v>
      </c>
      <c r="H15" s="47">
        <f>H16</f>
        <v>312710.9</v>
      </c>
      <c r="I15" s="43">
        <f t="shared" si="1"/>
        <v>45.01433111852145</v>
      </c>
    </row>
    <row r="16" spans="1:9" ht="12.75">
      <c r="A16" s="41" t="s">
        <v>54</v>
      </c>
      <c r="B16" s="38" t="s">
        <v>5</v>
      </c>
      <c r="C16" s="38" t="s">
        <v>6</v>
      </c>
      <c r="D16" s="38" t="s">
        <v>52</v>
      </c>
      <c r="E16" s="42" t="s">
        <v>24</v>
      </c>
      <c r="F16" s="52">
        <f>F17+F18</f>
        <v>568713.46</v>
      </c>
      <c r="G16" s="47">
        <f>G17+G18</f>
        <v>256002.56</v>
      </c>
      <c r="H16" s="47">
        <f>H17+H18</f>
        <v>312710.9</v>
      </c>
      <c r="I16" s="43">
        <f>G16/F16*100</f>
        <v>45.01433111852145</v>
      </c>
    </row>
    <row r="17" spans="1:9" ht="12.75">
      <c r="A17" s="41" t="s">
        <v>55</v>
      </c>
      <c r="B17" s="38" t="s">
        <v>5</v>
      </c>
      <c r="C17" s="38" t="s">
        <v>6</v>
      </c>
      <c r="D17" s="38" t="s">
        <v>52</v>
      </c>
      <c r="E17" s="42" t="s">
        <v>22</v>
      </c>
      <c r="F17" s="52">
        <v>436799.89</v>
      </c>
      <c r="G17" s="47">
        <v>205432.05</v>
      </c>
      <c r="H17" s="47">
        <f>F17-G17</f>
        <v>231367.84000000003</v>
      </c>
      <c r="I17" s="43">
        <f>G17/F17*100</f>
        <v>47.03115882194933</v>
      </c>
    </row>
    <row r="18" spans="1:9" ht="24">
      <c r="A18" s="44" t="s">
        <v>56</v>
      </c>
      <c r="B18" s="38" t="s">
        <v>5</v>
      </c>
      <c r="C18" s="38" t="s">
        <v>6</v>
      </c>
      <c r="D18" s="38" t="s">
        <v>52</v>
      </c>
      <c r="E18" s="42" t="s">
        <v>57</v>
      </c>
      <c r="F18" s="52">
        <v>131913.57</v>
      </c>
      <c r="G18" s="47">
        <v>50570.51</v>
      </c>
      <c r="H18" s="47">
        <f>F18-G18</f>
        <v>81343.06</v>
      </c>
      <c r="I18" s="43">
        <f t="shared" si="1"/>
        <v>38.336093852967515</v>
      </c>
    </row>
    <row r="19" spans="1:9" ht="24">
      <c r="A19" s="36" t="s">
        <v>63</v>
      </c>
      <c r="B19" s="45" t="s">
        <v>5</v>
      </c>
      <c r="C19" s="46" t="s">
        <v>8</v>
      </c>
      <c r="D19" s="32"/>
      <c r="E19" s="34"/>
      <c r="F19" s="95">
        <f>F20</f>
        <v>2126851.73</v>
      </c>
      <c r="G19" s="95">
        <f>G20</f>
        <v>777486.1400000001</v>
      </c>
      <c r="H19" s="95">
        <f>H20</f>
        <v>1349365.5899999999</v>
      </c>
      <c r="I19" s="35">
        <f>I20</f>
        <v>36.55572831115971</v>
      </c>
    </row>
    <row r="20" spans="1:9" ht="12.75">
      <c r="A20" s="37" t="s">
        <v>64</v>
      </c>
      <c r="B20" s="42" t="s">
        <v>5</v>
      </c>
      <c r="C20" s="48" t="s">
        <v>8</v>
      </c>
      <c r="D20" s="49" t="s">
        <v>58</v>
      </c>
      <c r="E20" s="50"/>
      <c r="F20" s="51">
        <f>F21</f>
        <v>2126851.73</v>
      </c>
      <c r="G20" s="51">
        <f>G21</f>
        <v>777486.1400000001</v>
      </c>
      <c r="H20" s="47">
        <f aca="true" t="shared" si="2" ref="H20:H66">F20-G20</f>
        <v>1349365.5899999999</v>
      </c>
      <c r="I20" s="43">
        <f aca="true" t="shared" si="3" ref="I20:I66">G20/F20*100</f>
        <v>36.55572831115971</v>
      </c>
    </row>
    <row r="21" spans="1:9" ht="12.75">
      <c r="A21" s="40" t="s">
        <v>65</v>
      </c>
      <c r="B21" s="42" t="s">
        <v>5</v>
      </c>
      <c r="C21" s="48" t="s">
        <v>8</v>
      </c>
      <c r="D21" s="49" t="s">
        <v>59</v>
      </c>
      <c r="E21" s="42"/>
      <c r="F21" s="52">
        <f>F24+F38+F22</f>
        <v>2126851.73</v>
      </c>
      <c r="G21" s="52">
        <f>G24+G38+G22</f>
        <v>777486.1400000001</v>
      </c>
      <c r="H21" s="47">
        <f>F21-G21</f>
        <v>1349365.5899999999</v>
      </c>
      <c r="I21" s="43">
        <f>G21/F21*100</f>
        <v>36.55572831115971</v>
      </c>
    </row>
    <row r="22" spans="1:9" ht="24">
      <c r="A22" s="41" t="s">
        <v>61</v>
      </c>
      <c r="B22" s="42" t="s">
        <v>5</v>
      </c>
      <c r="C22" s="48" t="s">
        <v>8</v>
      </c>
      <c r="D22" s="49" t="s">
        <v>132</v>
      </c>
      <c r="E22" s="42" t="s">
        <v>27</v>
      </c>
      <c r="F22" s="52">
        <f>F23</f>
        <v>372708.8</v>
      </c>
      <c r="G22" s="52">
        <f>G23</f>
        <v>68133.89</v>
      </c>
      <c r="H22" s="47">
        <f>F22-G22</f>
        <v>304574.91</v>
      </c>
      <c r="I22" s="43">
        <f>G22/F22*100</f>
        <v>18.28073015716291</v>
      </c>
    </row>
    <row r="23" spans="1:9" ht="24">
      <c r="A23" s="41" t="s">
        <v>62</v>
      </c>
      <c r="B23" s="42" t="s">
        <v>5</v>
      </c>
      <c r="C23" s="48" t="s">
        <v>8</v>
      </c>
      <c r="D23" s="49" t="s">
        <v>132</v>
      </c>
      <c r="E23" s="42" t="s">
        <v>28</v>
      </c>
      <c r="F23" s="52">
        <v>372708.8</v>
      </c>
      <c r="G23" s="52">
        <v>68133.89</v>
      </c>
      <c r="H23" s="47">
        <f>F23-G23</f>
        <v>304574.91</v>
      </c>
      <c r="I23" s="43">
        <f>G23/F23*100</f>
        <v>18.28073015716291</v>
      </c>
    </row>
    <row r="24" spans="1:9" ht="12.75">
      <c r="A24" s="41" t="s">
        <v>23</v>
      </c>
      <c r="B24" s="50" t="s">
        <v>5</v>
      </c>
      <c r="C24" s="50" t="s">
        <v>8</v>
      </c>
      <c r="D24" s="38" t="s">
        <v>60</v>
      </c>
      <c r="E24" s="42"/>
      <c r="F24" s="52">
        <f>F25+F29+F33+F31</f>
        <v>1691642.93</v>
      </c>
      <c r="G24" s="52">
        <f>G25+G29+G33+G31</f>
        <v>684352.2500000001</v>
      </c>
      <c r="H24" s="47">
        <f>F24-G24</f>
        <v>1007290.6799999998</v>
      </c>
      <c r="I24" s="43">
        <f>G24/F24*100</f>
        <v>40.454887840899154</v>
      </c>
    </row>
    <row r="25" spans="1:9" ht="12.75">
      <c r="A25" s="41" t="s">
        <v>54</v>
      </c>
      <c r="B25" s="50" t="s">
        <v>5</v>
      </c>
      <c r="C25" s="50" t="s">
        <v>8</v>
      </c>
      <c r="D25" s="38" t="s">
        <v>60</v>
      </c>
      <c r="E25" s="42" t="s">
        <v>24</v>
      </c>
      <c r="F25" s="52">
        <f>F26+F27+F28</f>
        <v>1482914.48</v>
      </c>
      <c r="G25" s="52">
        <f>G26+G27+G28</f>
        <v>584384.4400000001</v>
      </c>
      <c r="H25" s="52">
        <f>H26+H27+H28</f>
        <v>898530.0399999998</v>
      </c>
      <c r="I25" s="43">
        <f t="shared" si="3"/>
        <v>39.40783152916546</v>
      </c>
    </row>
    <row r="26" spans="1:9" ht="12.75">
      <c r="A26" s="41" t="s">
        <v>66</v>
      </c>
      <c r="B26" s="50" t="s">
        <v>5</v>
      </c>
      <c r="C26" s="50" t="s">
        <v>8</v>
      </c>
      <c r="D26" s="38" t="s">
        <v>60</v>
      </c>
      <c r="E26" s="42" t="s">
        <v>22</v>
      </c>
      <c r="F26" s="52">
        <v>1098852.9</v>
      </c>
      <c r="G26" s="47">
        <v>490155.3</v>
      </c>
      <c r="H26" s="47">
        <f t="shared" si="2"/>
        <v>608697.5999999999</v>
      </c>
      <c r="I26" s="43">
        <f t="shared" si="3"/>
        <v>44.60608876765944</v>
      </c>
    </row>
    <row r="27" spans="1:9" ht="24">
      <c r="A27" s="41" t="s">
        <v>25</v>
      </c>
      <c r="B27" s="50" t="s">
        <v>5</v>
      </c>
      <c r="C27" s="50" t="s">
        <v>8</v>
      </c>
      <c r="D27" s="38" t="s">
        <v>60</v>
      </c>
      <c r="E27" s="42" t="s">
        <v>26</v>
      </c>
      <c r="F27" s="52">
        <v>52208</v>
      </c>
      <c r="G27" s="47">
        <v>3575.4</v>
      </c>
      <c r="H27" s="47">
        <f>F27-G27</f>
        <v>48632.6</v>
      </c>
      <c r="I27" s="43">
        <f>G27/F27*100</f>
        <v>6.8483757278578</v>
      </c>
    </row>
    <row r="28" spans="1:9" ht="24">
      <c r="A28" s="44" t="s">
        <v>56</v>
      </c>
      <c r="B28" s="50" t="s">
        <v>5</v>
      </c>
      <c r="C28" s="50" t="s">
        <v>8</v>
      </c>
      <c r="D28" s="38" t="s">
        <v>60</v>
      </c>
      <c r="E28" s="42" t="s">
        <v>57</v>
      </c>
      <c r="F28" s="52">
        <v>331853.58</v>
      </c>
      <c r="G28" s="47">
        <v>90653.74</v>
      </c>
      <c r="H28" s="47">
        <f t="shared" si="2"/>
        <v>241199.84000000003</v>
      </c>
      <c r="I28" s="43">
        <f t="shared" si="3"/>
        <v>27.317391001175878</v>
      </c>
    </row>
    <row r="29" spans="1:9" ht="24">
      <c r="A29" s="41" t="s">
        <v>61</v>
      </c>
      <c r="B29" s="50" t="s">
        <v>5</v>
      </c>
      <c r="C29" s="50" t="s">
        <v>8</v>
      </c>
      <c r="D29" s="38" t="s">
        <v>60</v>
      </c>
      <c r="E29" s="48" t="s">
        <v>27</v>
      </c>
      <c r="F29" s="52">
        <f>F30</f>
        <v>190728.45</v>
      </c>
      <c r="G29" s="52">
        <f>G30</f>
        <v>84352.64</v>
      </c>
      <c r="H29" s="47">
        <f t="shared" si="2"/>
        <v>106375.81000000001</v>
      </c>
      <c r="I29" s="43">
        <f t="shared" si="3"/>
        <v>44.226563997138335</v>
      </c>
    </row>
    <row r="30" spans="1:9" ht="24">
      <c r="A30" s="41" t="s">
        <v>62</v>
      </c>
      <c r="B30" s="50" t="s">
        <v>5</v>
      </c>
      <c r="C30" s="50" t="s">
        <v>8</v>
      </c>
      <c r="D30" s="38" t="s">
        <v>60</v>
      </c>
      <c r="E30" s="48" t="s">
        <v>28</v>
      </c>
      <c r="F30" s="52">
        <v>190728.45</v>
      </c>
      <c r="G30" s="47">
        <v>84352.64</v>
      </c>
      <c r="H30" s="47">
        <f t="shared" si="2"/>
        <v>106375.81000000001</v>
      </c>
      <c r="I30" s="43">
        <f t="shared" si="3"/>
        <v>44.226563997138335</v>
      </c>
    </row>
    <row r="31" spans="1:9" ht="12.75" hidden="1">
      <c r="A31" s="41" t="s">
        <v>118</v>
      </c>
      <c r="B31" s="50" t="s">
        <v>5</v>
      </c>
      <c r="C31" s="50" t="s">
        <v>8</v>
      </c>
      <c r="D31" s="38" t="s">
        <v>60</v>
      </c>
      <c r="E31" s="48" t="s">
        <v>120</v>
      </c>
      <c r="F31" s="52">
        <f>F32</f>
        <v>0</v>
      </c>
      <c r="G31" s="47">
        <f>G32</f>
        <v>0</v>
      </c>
      <c r="H31" s="47">
        <f t="shared" si="2"/>
        <v>0</v>
      </c>
      <c r="I31" s="43" t="e">
        <f t="shared" si="3"/>
        <v>#DIV/0!</v>
      </c>
    </row>
    <row r="32" spans="1:9" ht="12.75" hidden="1">
      <c r="A32" s="41" t="s">
        <v>124</v>
      </c>
      <c r="B32" s="50" t="s">
        <v>5</v>
      </c>
      <c r="C32" s="50" t="s">
        <v>8</v>
      </c>
      <c r="D32" s="38" t="s">
        <v>60</v>
      </c>
      <c r="E32" s="48" t="s">
        <v>125</v>
      </c>
      <c r="F32" s="52">
        <v>0</v>
      </c>
      <c r="G32" s="47">
        <v>0</v>
      </c>
      <c r="H32" s="47">
        <f t="shared" si="2"/>
        <v>0</v>
      </c>
      <c r="I32" s="43" t="e">
        <f t="shared" si="3"/>
        <v>#DIV/0!</v>
      </c>
    </row>
    <row r="33" spans="1:9" ht="12.75">
      <c r="A33" s="41" t="s">
        <v>67</v>
      </c>
      <c r="B33" s="50" t="s">
        <v>5</v>
      </c>
      <c r="C33" s="50" t="s">
        <v>8</v>
      </c>
      <c r="D33" s="38" t="s">
        <v>60</v>
      </c>
      <c r="E33" s="48" t="s">
        <v>29</v>
      </c>
      <c r="F33" s="52">
        <f>F34+F37+F35+F36</f>
        <v>18000</v>
      </c>
      <c r="G33" s="47">
        <f>G34+G35+G37</f>
        <v>15615.17</v>
      </c>
      <c r="H33" s="47">
        <f>F33-G33</f>
        <v>2384.83</v>
      </c>
      <c r="I33" s="43">
        <f t="shared" si="3"/>
        <v>86.75094444444444</v>
      </c>
    </row>
    <row r="34" spans="1:9" ht="12.75" hidden="1">
      <c r="A34" s="41" t="s">
        <v>68</v>
      </c>
      <c r="B34" s="50" t="s">
        <v>5</v>
      </c>
      <c r="C34" s="50" t="s">
        <v>8</v>
      </c>
      <c r="D34" s="38" t="s">
        <v>60</v>
      </c>
      <c r="E34" s="48" t="s">
        <v>30</v>
      </c>
      <c r="F34" s="52">
        <v>0</v>
      </c>
      <c r="G34" s="47">
        <v>0</v>
      </c>
      <c r="H34" s="47">
        <f t="shared" si="2"/>
        <v>0</v>
      </c>
      <c r="I34" s="43" t="e">
        <f t="shared" si="3"/>
        <v>#DIV/0!</v>
      </c>
    </row>
    <row r="35" spans="1:9" ht="12.75">
      <c r="A35" s="18" t="s">
        <v>69</v>
      </c>
      <c r="B35" s="50" t="s">
        <v>5</v>
      </c>
      <c r="C35" s="50" t="s">
        <v>8</v>
      </c>
      <c r="D35" s="38" t="s">
        <v>60</v>
      </c>
      <c r="E35" s="48" t="s">
        <v>32</v>
      </c>
      <c r="F35" s="52">
        <v>1036</v>
      </c>
      <c r="G35" s="47">
        <v>1036</v>
      </c>
      <c r="H35" s="47">
        <f t="shared" si="2"/>
        <v>0</v>
      </c>
      <c r="I35" s="43">
        <f t="shared" si="3"/>
        <v>100</v>
      </c>
    </row>
    <row r="36" spans="1:9" ht="14.25" customHeight="1" hidden="1">
      <c r="A36" s="18" t="s">
        <v>70</v>
      </c>
      <c r="B36" s="50" t="s">
        <v>5</v>
      </c>
      <c r="C36" s="50" t="s">
        <v>8</v>
      </c>
      <c r="D36" s="38" t="s">
        <v>60</v>
      </c>
      <c r="E36" s="48" t="s">
        <v>71</v>
      </c>
      <c r="F36" s="52">
        <v>0</v>
      </c>
      <c r="G36" s="47"/>
      <c r="H36" s="47">
        <f t="shared" si="2"/>
        <v>0</v>
      </c>
      <c r="I36" s="43"/>
    </row>
    <row r="37" spans="1:9" ht="12.75">
      <c r="A37" s="99" t="s">
        <v>70</v>
      </c>
      <c r="B37" s="50" t="s">
        <v>5</v>
      </c>
      <c r="C37" s="50" t="s">
        <v>8</v>
      </c>
      <c r="D37" s="38" t="s">
        <v>60</v>
      </c>
      <c r="E37" s="48" t="s">
        <v>71</v>
      </c>
      <c r="F37" s="52">
        <v>16964</v>
      </c>
      <c r="G37" s="100">
        <v>14579.17</v>
      </c>
      <c r="H37" s="100">
        <f t="shared" si="2"/>
        <v>2384.83</v>
      </c>
      <c r="I37" s="101">
        <f t="shared" si="3"/>
        <v>85.94181796746051</v>
      </c>
    </row>
    <row r="38" spans="1:9" ht="23.25" customHeight="1">
      <c r="A38" s="30" t="s">
        <v>72</v>
      </c>
      <c r="B38" s="53" t="s">
        <v>5</v>
      </c>
      <c r="C38" s="53" t="s">
        <v>8</v>
      </c>
      <c r="D38" s="31" t="s">
        <v>73</v>
      </c>
      <c r="E38" s="46"/>
      <c r="F38" s="95">
        <f>F39</f>
        <v>62500</v>
      </c>
      <c r="G38" s="95">
        <f>G39</f>
        <v>25000</v>
      </c>
      <c r="H38" s="95">
        <f>H39</f>
        <v>37500</v>
      </c>
      <c r="I38" s="35">
        <f>I39</f>
        <v>40</v>
      </c>
    </row>
    <row r="39" spans="1:9" ht="23.25" customHeight="1">
      <c r="A39" s="41" t="s">
        <v>61</v>
      </c>
      <c r="B39" s="50" t="s">
        <v>5</v>
      </c>
      <c r="C39" s="50" t="s">
        <v>8</v>
      </c>
      <c r="D39" s="38" t="s">
        <v>73</v>
      </c>
      <c r="E39" s="48" t="s">
        <v>27</v>
      </c>
      <c r="F39" s="52">
        <f>F40</f>
        <v>62500</v>
      </c>
      <c r="G39" s="47">
        <f>G40</f>
        <v>25000</v>
      </c>
      <c r="H39" s="47">
        <f t="shared" si="2"/>
        <v>37500</v>
      </c>
      <c r="I39" s="43">
        <f t="shared" si="3"/>
        <v>40</v>
      </c>
    </row>
    <row r="40" spans="1:9" ht="22.5" customHeight="1">
      <c r="A40" s="41" t="s">
        <v>62</v>
      </c>
      <c r="B40" s="50" t="s">
        <v>5</v>
      </c>
      <c r="C40" s="50" t="s">
        <v>8</v>
      </c>
      <c r="D40" s="38" t="s">
        <v>73</v>
      </c>
      <c r="E40" s="48" t="s">
        <v>28</v>
      </c>
      <c r="F40" s="52">
        <v>62500</v>
      </c>
      <c r="G40" s="47">
        <v>25000</v>
      </c>
      <c r="H40" s="47">
        <f t="shared" si="2"/>
        <v>37500</v>
      </c>
      <c r="I40" s="43">
        <f t="shared" si="3"/>
        <v>40</v>
      </c>
    </row>
    <row r="41" spans="1:9" ht="27" customHeight="1">
      <c r="A41" s="54" t="s">
        <v>74</v>
      </c>
      <c r="B41" s="55" t="s">
        <v>5</v>
      </c>
      <c r="C41" s="56" t="s">
        <v>75</v>
      </c>
      <c r="D41" s="56"/>
      <c r="E41" s="46"/>
      <c r="F41" s="95">
        <f>F42</f>
        <v>8200</v>
      </c>
      <c r="G41" s="95">
        <f>G42</f>
        <v>0</v>
      </c>
      <c r="H41" s="95">
        <f>H42</f>
        <v>8200</v>
      </c>
      <c r="I41" s="95">
        <f>I42</f>
        <v>0</v>
      </c>
    </row>
    <row r="42" spans="1:9" ht="17.25" customHeight="1">
      <c r="A42" s="57" t="s">
        <v>129</v>
      </c>
      <c r="B42" s="58" t="s">
        <v>5</v>
      </c>
      <c r="C42" s="59" t="s">
        <v>75</v>
      </c>
      <c r="D42" s="59" t="s">
        <v>77</v>
      </c>
      <c r="E42" s="48" t="s">
        <v>131</v>
      </c>
      <c r="F42" s="52">
        <f>F43</f>
        <v>8200</v>
      </c>
      <c r="G42" s="47">
        <f>G43</f>
        <v>0</v>
      </c>
      <c r="H42" s="47">
        <f t="shared" si="2"/>
        <v>8200</v>
      </c>
      <c r="I42" s="43">
        <f t="shared" si="3"/>
        <v>0</v>
      </c>
    </row>
    <row r="43" spans="1:9" ht="15" customHeight="1" hidden="1">
      <c r="A43" s="57" t="s">
        <v>76</v>
      </c>
      <c r="B43" s="58" t="s">
        <v>5</v>
      </c>
      <c r="C43" s="59" t="s">
        <v>75</v>
      </c>
      <c r="D43" s="59" t="s">
        <v>77</v>
      </c>
      <c r="E43" s="48" t="s">
        <v>79</v>
      </c>
      <c r="F43" s="52">
        <f>F44</f>
        <v>8200</v>
      </c>
      <c r="G43" s="47">
        <f>G44</f>
        <v>0</v>
      </c>
      <c r="H43" s="47">
        <f t="shared" si="2"/>
        <v>8200</v>
      </c>
      <c r="I43" s="43">
        <f t="shared" si="3"/>
        <v>0</v>
      </c>
    </row>
    <row r="44" spans="1:9" ht="15" customHeight="1">
      <c r="A44" s="57" t="s">
        <v>76</v>
      </c>
      <c r="B44" s="58" t="s">
        <v>5</v>
      </c>
      <c r="C44" s="59" t="s">
        <v>75</v>
      </c>
      <c r="D44" s="59" t="s">
        <v>77</v>
      </c>
      <c r="E44" s="48" t="s">
        <v>130</v>
      </c>
      <c r="F44" s="52">
        <v>8200</v>
      </c>
      <c r="G44" s="47">
        <v>0</v>
      </c>
      <c r="H44" s="47">
        <f t="shared" si="2"/>
        <v>8200</v>
      </c>
      <c r="I44" s="43">
        <f t="shared" si="3"/>
        <v>0</v>
      </c>
    </row>
    <row r="45" spans="1:9" ht="15" customHeight="1" hidden="1">
      <c r="A45" s="30" t="s">
        <v>80</v>
      </c>
      <c r="B45" s="53" t="s">
        <v>5</v>
      </c>
      <c r="C45" s="53" t="s">
        <v>81</v>
      </c>
      <c r="D45" s="59" t="s">
        <v>82</v>
      </c>
      <c r="E45" s="46"/>
      <c r="F45" s="95">
        <f>F46</f>
        <v>0</v>
      </c>
      <c r="G45" s="95">
        <f>G46</f>
        <v>0</v>
      </c>
      <c r="H45" s="95">
        <f>H46</f>
        <v>0</v>
      </c>
      <c r="I45" s="35" t="e">
        <f>I46</f>
        <v>#DIV/0!</v>
      </c>
    </row>
    <row r="46" spans="1:9" ht="13.5" customHeight="1" hidden="1">
      <c r="A46" s="41" t="s">
        <v>83</v>
      </c>
      <c r="B46" s="50" t="s">
        <v>5</v>
      </c>
      <c r="C46" s="50" t="s">
        <v>81</v>
      </c>
      <c r="D46" s="59" t="s">
        <v>82</v>
      </c>
      <c r="E46" s="48"/>
      <c r="F46" s="52">
        <f>F47</f>
        <v>0</v>
      </c>
      <c r="G46" s="47">
        <f>G47</f>
        <v>0</v>
      </c>
      <c r="H46" s="47">
        <f t="shared" si="2"/>
        <v>0</v>
      </c>
      <c r="I46" s="43" t="e">
        <f t="shared" si="3"/>
        <v>#DIV/0!</v>
      </c>
    </row>
    <row r="47" spans="1:9" ht="15.75" customHeight="1" hidden="1">
      <c r="A47" s="19" t="s">
        <v>78</v>
      </c>
      <c r="B47" s="50" t="s">
        <v>5</v>
      </c>
      <c r="C47" s="50" t="s">
        <v>81</v>
      </c>
      <c r="D47" s="59" t="s">
        <v>82</v>
      </c>
      <c r="E47" s="48" t="s">
        <v>79</v>
      </c>
      <c r="F47" s="52">
        <f>F48</f>
        <v>0</v>
      </c>
      <c r="G47" s="47">
        <f>G48</f>
        <v>0</v>
      </c>
      <c r="H47" s="47">
        <f t="shared" si="2"/>
        <v>0</v>
      </c>
      <c r="I47" s="43" t="e">
        <f t="shared" si="3"/>
        <v>#DIV/0!</v>
      </c>
    </row>
    <row r="48" spans="1:9" ht="15.75" customHeight="1" hidden="1">
      <c r="A48" s="41" t="s">
        <v>84</v>
      </c>
      <c r="B48" s="50" t="s">
        <v>5</v>
      </c>
      <c r="C48" s="50" t="s">
        <v>81</v>
      </c>
      <c r="D48" s="59" t="s">
        <v>82</v>
      </c>
      <c r="E48" s="48" t="s">
        <v>85</v>
      </c>
      <c r="F48" s="52"/>
      <c r="G48" s="47">
        <v>0</v>
      </c>
      <c r="H48" s="47">
        <f t="shared" si="2"/>
        <v>0</v>
      </c>
      <c r="I48" s="43" t="e">
        <f t="shared" si="3"/>
        <v>#DIV/0!</v>
      </c>
    </row>
    <row r="49" spans="1:9" ht="18" customHeight="1">
      <c r="A49" s="60" t="s">
        <v>9</v>
      </c>
      <c r="B49" s="31" t="s">
        <v>5</v>
      </c>
      <c r="C49" s="31" t="s">
        <v>10</v>
      </c>
      <c r="D49" s="31"/>
      <c r="E49" s="53"/>
      <c r="F49" s="96">
        <f>SUM(F50)</f>
        <v>10000</v>
      </c>
      <c r="G49" s="96">
        <f>SUM(G50)</f>
        <v>0</v>
      </c>
      <c r="H49" s="96">
        <f>SUM(H50)</f>
        <v>10000</v>
      </c>
      <c r="I49" s="61">
        <f>SUM(I50)</f>
        <v>0</v>
      </c>
    </row>
    <row r="50" spans="1:9" ht="14.25" customHeight="1">
      <c r="A50" s="62" t="s">
        <v>86</v>
      </c>
      <c r="B50" s="38" t="s">
        <v>5</v>
      </c>
      <c r="C50" s="38" t="s">
        <v>10</v>
      </c>
      <c r="D50" s="38" t="s">
        <v>87</v>
      </c>
      <c r="E50" s="63"/>
      <c r="F50" s="51">
        <f>SUM(F52)</f>
        <v>10000</v>
      </c>
      <c r="G50" s="47">
        <f>G51</f>
        <v>0</v>
      </c>
      <c r="H50" s="47">
        <f t="shared" si="2"/>
        <v>10000</v>
      </c>
      <c r="I50" s="43">
        <f t="shared" si="3"/>
        <v>0</v>
      </c>
    </row>
    <row r="51" spans="1:9" ht="13.5" customHeight="1">
      <c r="A51" s="62" t="s">
        <v>33</v>
      </c>
      <c r="B51" s="38" t="s">
        <v>5</v>
      </c>
      <c r="C51" s="38" t="s">
        <v>10</v>
      </c>
      <c r="D51" s="38" t="s">
        <v>88</v>
      </c>
      <c r="E51" s="64"/>
      <c r="F51" s="51">
        <f>F52</f>
        <v>10000</v>
      </c>
      <c r="G51" s="47">
        <f>G52</f>
        <v>0</v>
      </c>
      <c r="H51" s="47">
        <f t="shared" si="2"/>
        <v>10000</v>
      </c>
      <c r="I51" s="43">
        <f t="shared" si="3"/>
        <v>0</v>
      </c>
    </row>
    <row r="52" spans="1:9" ht="12.75" customHeight="1">
      <c r="A52" s="37" t="s">
        <v>34</v>
      </c>
      <c r="B52" s="38" t="s">
        <v>5</v>
      </c>
      <c r="C52" s="38" t="s">
        <v>10</v>
      </c>
      <c r="D52" s="38" t="s">
        <v>88</v>
      </c>
      <c r="E52" s="48" t="s">
        <v>35</v>
      </c>
      <c r="F52" s="51">
        <v>10000</v>
      </c>
      <c r="G52" s="47">
        <v>0</v>
      </c>
      <c r="H52" s="47">
        <f t="shared" si="2"/>
        <v>10000</v>
      </c>
      <c r="I52" s="43">
        <f t="shared" si="3"/>
        <v>0</v>
      </c>
    </row>
    <row r="53" spans="1:9" ht="12.75" customHeight="1" hidden="1">
      <c r="A53" s="36" t="s">
        <v>114</v>
      </c>
      <c r="B53" s="31" t="s">
        <v>5</v>
      </c>
      <c r="C53" s="31" t="s">
        <v>115</v>
      </c>
      <c r="D53" s="38"/>
      <c r="E53" s="48"/>
      <c r="F53" s="96">
        <f aca="true" t="shared" si="4" ref="F53:G55">F54</f>
        <v>0</v>
      </c>
      <c r="G53" s="96">
        <f t="shared" si="4"/>
        <v>0</v>
      </c>
      <c r="H53" s="92">
        <f>F53-G53</f>
        <v>0</v>
      </c>
      <c r="I53" s="88" t="e">
        <f>G53/F53*100</f>
        <v>#DIV/0!</v>
      </c>
    </row>
    <row r="54" spans="1:9" ht="18.75" customHeight="1" hidden="1">
      <c r="A54" s="41" t="s">
        <v>72</v>
      </c>
      <c r="B54" s="38" t="s">
        <v>5</v>
      </c>
      <c r="C54" s="38" t="s">
        <v>115</v>
      </c>
      <c r="D54" s="38" t="s">
        <v>137</v>
      </c>
      <c r="E54" s="48"/>
      <c r="F54" s="51">
        <f t="shared" si="4"/>
        <v>0</v>
      </c>
      <c r="G54" s="51">
        <f t="shared" si="4"/>
        <v>0</v>
      </c>
      <c r="H54" s="47">
        <f>F54-G54</f>
        <v>0</v>
      </c>
      <c r="I54" s="43" t="e">
        <f>G54/F54*100</f>
        <v>#DIV/0!</v>
      </c>
    </row>
    <row r="55" spans="1:9" ht="23.25" customHeight="1" hidden="1">
      <c r="A55" s="41" t="s">
        <v>61</v>
      </c>
      <c r="B55" s="38" t="s">
        <v>5</v>
      </c>
      <c r="C55" s="38" t="s">
        <v>115</v>
      </c>
      <c r="D55" s="38" t="s">
        <v>137</v>
      </c>
      <c r="E55" s="48" t="s">
        <v>27</v>
      </c>
      <c r="F55" s="51">
        <f t="shared" si="4"/>
        <v>0</v>
      </c>
      <c r="G55" s="51">
        <f t="shared" si="4"/>
        <v>0</v>
      </c>
      <c r="H55" s="47">
        <f>F55-G55</f>
        <v>0</v>
      </c>
      <c r="I55" s="43" t="e">
        <f>G55/F55*100</f>
        <v>#DIV/0!</v>
      </c>
    </row>
    <row r="56" spans="1:9" ht="18.75" customHeight="1" hidden="1">
      <c r="A56" s="41" t="s">
        <v>62</v>
      </c>
      <c r="B56" s="38" t="s">
        <v>5</v>
      </c>
      <c r="C56" s="38" t="s">
        <v>115</v>
      </c>
      <c r="D56" s="38" t="s">
        <v>137</v>
      </c>
      <c r="E56" s="48" t="s">
        <v>28</v>
      </c>
      <c r="F56" s="51">
        <v>0</v>
      </c>
      <c r="G56" s="47">
        <v>0</v>
      </c>
      <c r="H56" s="47">
        <f>F56-G56</f>
        <v>0</v>
      </c>
      <c r="I56" s="43" t="e">
        <f>G56/F56*100</f>
        <v>#DIV/0!</v>
      </c>
    </row>
    <row r="57" spans="1:9" ht="12.75">
      <c r="A57" s="36" t="s">
        <v>11</v>
      </c>
      <c r="B57" s="31" t="s">
        <v>6</v>
      </c>
      <c r="C57" s="31"/>
      <c r="D57" s="31"/>
      <c r="E57" s="65"/>
      <c r="F57" s="96">
        <f>F58</f>
        <v>387899.99999999994</v>
      </c>
      <c r="G57" s="96">
        <f>G58</f>
        <v>157454.97000000003</v>
      </c>
      <c r="H57" s="92">
        <f t="shared" si="2"/>
        <v>230445.0299999999</v>
      </c>
      <c r="I57" s="88">
        <f t="shared" si="3"/>
        <v>40.59163959783451</v>
      </c>
    </row>
    <row r="58" spans="1:9" ht="12.75">
      <c r="A58" s="36" t="s">
        <v>36</v>
      </c>
      <c r="B58" s="31" t="s">
        <v>6</v>
      </c>
      <c r="C58" s="31" t="s">
        <v>12</v>
      </c>
      <c r="D58" s="31"/>
      <c r="E58" s="65"/>
      <c r="F58" s="96">
        <f>F60</f>
        <v>387899.99999999994</v>
      </c>
      <c r="G58" s="96">
        <f>G60</f>
        <v>157454.97000000003</v>
      </c>
      <c r="H58" s="47">
        <f t="shared" si="2"/>
        <v>230445.0299999999</v>
      </c>
      <c r="I58" s="43">
        <f t="shared" si="3"/>
        <v>40.59163959783451</v>
      </c>
    </row>
    <row r="59" spans="1:9" ht="12.75">
      <c r="A59" s="40" t="s">
        <v>37</v>
      </c>
      <c r="B59" s="38" t="s">
        <v>6</v>
      </c>
      <c r="C59" s="38" t="s">
        <v>12</v>
      </c>
      <c r="D59" s="38" t="s">
        <v>89</v>
      </c>
      <c r="E59" s="63"/>
      <c r="F59" s="51">
        <f>F60</f>
        <v>387899.99999999994</v>
      </c>
      <c r="G59" s="47">
        <f>G60</f>
        <v>157454.97000000003</v>
      </c>
      <c r="H59" s="47">
        <f t="shared" si="2"/>
        <v>230445.0299999999</v>
      </c>
      <c r="I59" s="43">
        <f t="shared" si="3"/>
        <v>40.59163959783451</v>
      </c>
    </row>
    <row r="60" spans="1:9" ht="24">
      <c r="A60" s="40" t="s">
        <v>90</v>
      </c>
      <c r="B60" s="38" t="s">
        <v>6</v>
      </c>
      <c r="C60" s="38" t="s">
        <v>12</v>
      </c>
      <c r="D60" s="38" t="s">
        <v>91</v>
      </c>
      <c r="E60" s="63"/>
      <c r="F60" s="51">
        <f>F61+F65</f>
        <v>387899.99999999994</v>
      </c>
      <c r="G60" s="47">
        <f>G61+G65</f>
        <v>157454.97000000003</v>
      </c>
      <c r="H60" s="47">
        <f t="shared" si="2"/>
        <v>230445.0299999999</v>
      </c>
      <c r="I60" s="43">
        <f t="shared" si="3"/>
        <v>40.59163959783451</v>
      </c>
    </row>
    <row r="61" spans="1:9" ht="12.75">
      <c r="A61" s="41" t="s">
        <v>54</v>
      </c>
      <c r="B61" s="38" t="s">
        <v>6</v>
      </c>
      <c r="C61" s="38" t="s">
        <v>12</v>
      </c>
      <c r="D61" s="38" t="s">
        <v>91</v>
      </c>
      <c r="E61" s="48" t="s">
        <v>24</v>
      </c>
      <c r="F61" s="51">
        <f>F62+F63+F64</f>
        <v>347841.94999999995</v>
      </c>
      <c r="G61" s="47">
        <f>G62+G64+G63</f>
        <v>140321.39</v>
      </c>
      <c r="H61" s="47">
        <f>F61-G61</f>
        <v>207520.55999999994</v>
      </c>
      <c r="I61" s="43">
        <f t="shared" si="3"/>
        <v>40.34055984334265</v>
      </c>
    </row>
    <row r="62" spans="1:9" ht="12.75">
      <c r="A62" s="41" t="s">
        <v>55</v>
      </c>
      <c r="B62" s="38" t="s">
        <v>6</v>
      </c>
      <c r="C62" s="38" t="s">
        <v>12</v>
      </c>
      <c r="D62" s="38" t="s">
        <v>91</v>
      </c>
      <c r="E62" s="48" t="s">
        <v>22</v>
      </c>
      <c r="F62" s="51">
        <v>266311.79</v>
      </c>
      <c r="G62" s="47">
        <v>109183.69</v>
      </c>
      <c r="H62" s="47">
        <f t="shared" si="2"/>
        <v>157128.09999999998</v>
      </c>
      <c r="I62" s="43">
        <f t="shared" si="3"/>
        <v>40.99844396675041</v>
      </c>
    </row>
    <row r="63" spans="1:9" ht="24">
      <c r="A63" s="41" t="s">
        <v>25</v>
      </c>
      <c r="B63" s="38" t="s">
        <v>6</v>
      </c>
      <c r="C63" s="38" t="s">
        <v>12</v>
      </c>
      <c r="D63" s="38" t="s">
        <v>91</v>
      </c>
      <c r="E63" s="48" t="s">
        <v>26</v>
      </c>
      <c r="F63" s="51">
        <v>1104</v>
      </c>
      <c r="G63" s="47">
        <v>0</v>
      </c>
      <c r="H63" s="47">
        <f>F63-G63</f>
        <v>1104</v>
      </c>
      <c r="I63" s="43">
        <f>G63/F63*100</f>
        <v>0</v>
      </c>
    </row>
    <row r="64" spans="1:9" ht="24">
      <c r="A64" s="44" t="s">
        <v>56</v>
      </c>
      <c r="B64" s="38" t="s">
        <v>6</v>
      </c>
      <c r="C64" s="38" t="s">
        <v>12</v>
      </c>
      <c r="D64" s="38" t="s">
        <v>91</v>
      </c>
      <c r="E64" s="48" t="s">
        <v>57</v>
      </c>
      <c r="F64" s="51">
        <v>80426.16</v>
      </c>
      <c r="G64" s="47">
        <v>31137.7</v>
      </c>
      <c r="H64" s="47">
        <f>F64-G64</f>
        <v>49288.46000000001</v>
      </c>
      <c r="I64" s="43">
        <f t="shared" si="3"/>
        <v>38.71588547805838</v>
      </c>
    </row>
    <row r="65" spans="1:9" ht="24">
      <c r="A65" s="41" t="s">
        <v>61</v>
      </c>
      <c r="B65" s="38" t="s">
        <v>6</v>
      </c>
      <c r="C65" s="38" t="s">
        <v>12</v>
      </c>
      <c r="D65" s="38" t="s">
        <v>91</v>
      </c>
      <c r="E65" s="48" t="s">
        <v>27</v>
      </c>
      <c r="F65" s="51">
        <f>F66</f>
        <v>40058.05</v>
      </c>
      <c r="G65" s="47">
        <f>G66</f>
        <v>17133.58</v>
      </c>
      <c r="H65" s="47">
        <f t="shared" si="2"/>
        <v>22924.47</v>
      </c>
      <c r="I65" s="43">
        <f t="shared" si="3"/>
        <v>42.77187731304944</v>
      </c>
    </row>
    <row r="66" spans="1:9" ht="27" customHeight="1">
      <c r="A66" s="41" t="s">
        <v>62</v>
      </c>
      <c r="B66" s="38" t="s">
        <v>6</v>
      </c>
      <c r="C66" s="38" t="s">
        <v>12</v>
      </c>
      <c r="D66" s="38" t="s">
        <v>91</v>
      </c>
      <c r="E66" s="48" t="s">
        <v>28</v>
      </c>
      <c r="F66" s="51">
        <v>40058.05</v>
      </c>
      <c r="G66" s="47">
        <v>17133.58</v>
      </c>
      <c r="H66" s="47">
        <f t="shared" si="2"/>
        <v>22924.47</v>
      </c>
      <c r="I66" s="43">
        <f t="shared" si="3"/>
        <v>42.77187731304944</v>
      </c>
    </row>
    <row r="67" spans="1:9" ht="18" customHeight="1">
      <c r="A67" s="107" t="s">
        <v>13</v>
      </c>
      <c r="B67" s="31" t="s">
        <v>12</v>
      </c>
      <c r="C67" s="31" t="s">
        <v>14</v>
      </c>
      <c r="D67" s="31"/>
      <c r="E67" s="46"/>
      <c r="F67" s="96">
        <f>F68</f>
        <v>50000</v>
      </c>
      <c r="G67" s="96">
        <f>G68</f>
        <v>0</v>
      </c>
      <c r="H67" s="96">
        <f>H68</f>
        <v>50000</v>
      </c>
      <c r="I67" s="43">
        <f aca="true" t="shared" si="5" ref="I67:I73">G67/F67*100</f>
        <v>0</v>
      </c>
    </row>
    <row r="68" spans="1:9" ht="19.5" customHeight="1">
      <c r="A68" s="30" t="s">
        <v>92</v>
      </c>
      <c r="B68" s="38" t="s">
        <v>12</v>
      </c>
      <c r="C68" s="38" t="s">
        <v>14</v>
      </c>
      <c r="D68" s="38" t="s">
        <v>133</v>
      </c>
      <c r="E68" s="48"/>
      <c r="F68" s="51">
        <f>F69</f>
        <v>50000</v>
      </c>
      <c r="G68" s="51">
        <f>G69</f>
        <v>0</v>
      </c>
      <c r="H68" s="47">
        <f aca="true" t="shared" si="6" ref="H68:H78">F68-G68</f>
        <v>50000</v>
      </c>
      <c r="I68" s="88">
        <f t="shared" si="5"/>
        <v>0</v>
      </c>
    </row>
    <row r="69" spans="1:9" ht="29.25" customHeight="1">
      <c r="A69" s="40" t="s">
        <v>61</v>
      </c>
      <c r="B69" s="38" t="s">
        <v>12</v>
      </c>
      <c r="C69" s="38" t="s">
        <v>14</v>
      </c>
      <c r="D69" s="38" t="s">
        <v>93</v>
      </c>
      <c r="E69" s="48" t="s">
        <v>27</v>
      </c>
      <c r="F69" s="51">
        <f>F70</f>
        <v>50000</v>
      </c>
      <c r="G69" s="47">
        <f>G70</f>
        <v>0</v>
      </c>
      <c r="H69" s="47">
        <f t="shared" si="6"/>
        <v>50000</v>
      </c>
      <c r="I69" s="43">
        <f t="shared" si="5"/>
        <v>0</v>
      </c>
    </row>
    <row r="70" spans="1:9" ht="27.75" customHeight="1">
      <c r="A70" s="36" t="s">
        <v>62</v>
      </c>
      <c r="B70" s="38" t="s">
        <v>12</v>
      </c>
      <c r="C70" s="38" t="s">
        <v>14</v>
      </c>
      <c r="D70" s="38" t="s">
        <v>93</v>
      </c>
      <c r="E70" s="48" t="s">
        <v>28</v>
      </c>
      <c r="F70" s="51">
        <v>50000</v>
      </c>
      <c r="G70" s="47">
        <v>0</v>
      </c>
      <c r="H70" s="47">
        <f t="shared" si="6"/>
        <v>50000</v>
      </c>
      <c r="I70" s="29">
        <f t="shared" si="5"/>
        <v>0</v>
      </c>
    </row>
    <row r="71" spans="1:9" ht="16.5" customHeight="1">
      <c r="A71" s="36" t="s">
        <v>153</v>
      </c>
      <c r="B71" s="31" t="s">
        <v>8</v>
      </c>
      <c r="C71" s="31" t="s">
        <v>16</v>
      </c>
      <c r="D71" s="31"/>
      <c r="E71" s="46"/>
      <c r="F71" s="96">
        <f>F72</f>
        <v>10000</v>
      </c>
      <c r="G71" s="96">
        <f>G72</f>
        <v>0</v>
      </c>
      <c r="H71" s="96">
        <f>H72</f>
        <v>10000</v>
      </c>
      <c r="I71" s="29">
        <f t="shared" si="5"/>
        <v>0</v>
      </c>
    </row>
    <row r="72" spans="1:9" ht="13.5" customHeight="1">
      <c r="A72" s="36" t="s">
        <v>15</v>
      </c>
      <c r="B72" s="38" t="s">
        <v>8</v>
      </c>
      <c r="C72" s="38" t="s">
        <v>16</v>
      </c>
      <c r="D72" s="38"/>
      <c r="E72" s="48"/>
      <c r="F72" s="51">
        <f>F73</f>
        <v>10000</v>
      </c>
      <c r="G72" s="51">
        <f>G73</f>
        <v>0</v>
      </c>
      <c r="H72" s="47">
        <f t="shared" si="6"/>
        <v>10000</v>
      </c>
      <c r="I72" s="105">
        <f t="shared" si="5"/>
        <v>0</v>
      </c>
    </row>
    <row r="73" spans="1:9" ht="26.25" customHeight="1">
      <c r="A73" s="40" t="s">
        <v>61</v>
      </c>
      <c r="B73" s="38" t="s">
        <v>8</v>
      </c>
      <c r="C73" s="38" t="s">
        <v>16</v>
      </c>
      <c r="D73" s="38" t="s">
        <v>93</v>
      </c>
      <c r="E73" s="48" t="s">
        <v>27</v>
      </c>
      <c r="F73" s="51">
        <f>F74</f>
        <v>10000</v>
      </c>
      <c r="G73" s="47">
        <f>G74</f>
        <v>0</v>
      </c>
      <c r="H73" s="47">
        <f t="shared" si="6"/>
        <v>10000</v>
      </c>
      <c r="I73" s="29">
        <f t="shared" si="5"/>
        <v>0</v>
      </c>
    </row>
    <row r="74" spans="1:9" ht="24.75" customHeight="1">
      <c r="A74" s="40" t="s">
        <v>62</v>
      </c>
      <c r="B74" s="38" t="s">
        <v>8</v>
      </c>
      <c r="C74" s="38" t="s">
        <v>16</v>
      </c>
      <c r="D74" s="38" t="s">
        <v>93</v>
      </c>
      <c r="E74" s="48" t="s">
        <v>28</v>
      </c>
      <c r="F74" s="51">
        <v>10000</v>
      </c>
      <c r="G74" s="47">
        <v>0</v>
      </c>
      <c r="H74" s="47">
        <f t="shared" si="6"/>
        <v>10000</v>
      </c>
      <c r="I74" s="29">
        <f>G74/F74*100</f>
        <v>0</v>
      </c>
    </row>
    <row r="75" spans="1:9" ht="12.75">
      <c r="A75" s="36" t="s">
        <v>94</v>
      </c>
      <c r="B75" s="31" t="s">
        <v>17</v>
      </c>
      <c r="C75" s="66"/>
      <c r="D75" s="66"/>
      <c r="E75" s="67"/>
      <c r="F75" s="96">
        <f>F76+F81+F89+F96</f>
        <v>2988784.33</v>
      </c>
      <c r="G75" s="96">
        <f>G76+G81+G89+G96</f>
        <v>1516251.92</v>
      </c>
      <c r="H75" s="96">
        <f>H76+H81+H89+H96</f>
        <v>1472532.4100000001</v>
      </c>
      <c r="I75" s="43">
        <f>G75/F75*100</f>
        <v>50.73139285362889</v>
      </c>
    </row>
    <row r="76" spans="1:9" ht="15.75" customHeight="1">
      <c r="A76" s="36" t="s">
        <v>139</v>
      </c>
      <c r="B76" s="31" t="s">
        <v>17</v>
      </c>
      <c r="C76" s="31" t="s">
        <v>5</v>
      </c>
      <c r="D76" s="66"/>
      <c r="E76" s="67"/>
      <c r="F76" s="90">
        <f>F77</f>
        <v>200000</v>
      </c>
      <c r="G76" s="90">
        <f>G77</f>
        <v>150000</v>
      </c>
      <c r="H76" s="90">
        <f>H77</f>
        <v>50000</v>
      </c>
      <c r="I76" s="90">
        <f>I77</f>
        <v>75</v>
      </c>
    </row>
    <row r="77" spans="1:9" ht="26.25" customHeight="1">
      <c r="A77" s="41" t="s">
        <v>61</v>
      </c>
      <c r="B77" s="38" t="s">
        <v>17</v>
      </c>
      <c r="C77" s="38" t="s">
        <v>5</v>
      </c>
      <c r="D77" s="38" t="s">
        <v>95</v>
      </c>
      <c r="E77" s="48" t="s">
        <v>27</v>
      </c>
      <c r="F77" s="98">
        <f>F78</f>
        <v>200000</v>
      </c>
      <c r="G77" s="98">
        <f>G78</f>
        <v>150000</v>
      </c>
      <c r="H77" s="47">
        <f t="shared" si="6"/>
        <v>50000</v>
      </c>
      <c r="I77" s="43">
        <f aca="true" t="shared" si="7" ref="I77:I100">G77/F77*100</f>
        <v>75</v>
      </c>
    </row>
    <row r="78" spans="1:9" ht="26.25" customHeight="1">
      <c r="A78" s="37" t="s">
        <v>62</v>
      </c>
      <c r="B78" s="38" t="s">
        <v>17</v>
      </c>
      <c r="C78" s="38" t="s">
        <v>5</v>
      </c>
      <c r="D78" s="38" t="s">
        <v>95</v>
      </c>
      <c r="E78" s="48" t="s">
        <v>28</v>
      </c>
      <c r="F78" s="97">
        <v>200000</v>
      </c>
      <c r="G78" s="98">
        <v>150000</v>
      </c>
      <c r="H78" s="47">
        <f t="shared" si="6"/>
        <v>50000</v>
      </c>
      <c r="I78" s="43">
        <f t="shared" si="7"/>
        <v>75</v>
      </c>
    </row>
    <row r="79" spans="1:9" ht="20.25" customHeight="1" hidden="1">
      <c r="A79" s="37" t="s">
        <v>117</v>
      </c>
      <c r="B79" s="38" t="s">
        <v>17</v>
      </c>
      <c r="C79" s="38" t="s">
        <v>5</v>
      </c>
      <c r="D79" s="38" t="s">
        <v>95</v>
      </c>
      <c r="E79" s="48" t="s">
        <v>119</v>
      </c>
      <c r="F79" s="97">
        <f>F80</f>
        <v>0</v>
      </c>
      <c r="G79" s="98">
        <f>G80</f>
        <v>0</v>
      </c>
      <c r="H79" s="47">
        <f aca="true" t="shared" si="8" ref="H79:H85">F79-G79</f>
        <v>0</v>
      </c>
      <c r="I79" s="43" t="e">
        <f>G79/F79*100</f>
        <v>#DIV/0!</v>
      </c>
    </row>
    <row r="80" spans="1:9" ht="20.25" customHeight="1" hidden="1">
      <c r="A80" s="37" t="s">
        <v>118</v>
      </c>
      <c r="B80" s="38" t="s">
        <v>17</v>
      </c>
      <c r="C80" s="38" t="s">
        <v>5</v>
      </c>
      <c r="D80" s="38" t="s">
        <v>95</v>
      </c>
      <c r="E80" s="48" t="s">
        <v>120</v>
      </c>
      <c r="F80" s="97">
        <v>0</v>
      </c>
      <c r="G80" s="98">
        <v>0</v>
      </c>
      <c r="H80" s="47">
        <f t="shared" si="8"/>
        <v>0</v>
      </c>
      <c r="I80" s="43" t="e">
        <f>G80/F80*100</f>
        <v>#DIV/0!</v>
      </c>
    </row>
    <row r="81" spans="1:9" ht="12.75">
      <c r="A81" s="60" t="s">
        <v>18</v>
      </c>
      <c r="B81" s="31" t="s">
        <v>17</v>
      </c>
      <c r="C81" s="31" t="s">
        <v>6</v>
      </c>
      <c r="D81" s="66"/>
      <c r="E81" s="67"/>
      <c r="F81" s="106">
        <f>F82</f>
        <v>706629.4299999999</v>
      </c>
      <c r="G81" s="106">
        <f>G82</f>
        <v>224420.06</v>
      </c>
      <c r="H81" s="106">
        <f>H82</f>
        <v>482209.37</v>
      </c>
      <c r="I81" s="88">
        <f t="shared" si="7"/>
        <v>31.759229162023438</v>
      </c>
    </row>
    <row r="82" spans="1:9" ht="12.75">
      <c r="A82" s="37" t="s">
        <v>38</v>
      </c>
      <c r="B82" s="38" t="s">
        <v>17</v>
      </c>
      <c r="C82" s="38" t="s">
        <v>6</v>
      </c>
      <c r="D82" s="70" t="s">
        <v>97</v>
      </c>
      <c r="E82" s="69"/>
      <c r="F82" s="97">
        <f>F83+F88</f>
        <v>706629.4299999999</v>
      </c>
      <c r="G82" s="97">
        <f>G83+G88</f>
        <v>224420.06</v>
      </c>
      <c r="H82" s="97">
        <f>H83+H88</f>
        <v>482209.37</v>
      </c>
      <c r="I82" s="43">
        <f t="shared" si="7"/>
        <v>31.759229162023438</v>
      </c>
    </row>
    <row r="83" spans="1:9" ht="24">
      <c r="A83" s="41" t="s">
        <v>61</v>
      </c>
      <c r="B83" s="38" t="s">
        <v>17</v>
      </c>
      <c r="C83" s="38" t="s">
        <v>6</v>
      </c>
      <c r="D83" s="70" t="s">
        <v>145</v>
      </c>
      <c r="E83" s="71">
        <v>240</v>
      </c>
      <c r="F83" s="97">
        <f>F84+F85+F86+F87</f>
        <v>653420.96</v>
      </c>
      <c r="G83" s="97">
        <f>G84+G85+G86+G87</f>
        <v>224420.06</v>
      </c>
      <c r="H83" s="97">
        <f>H84+H85+H86+H87</f>
        <v>429000.9</v>
      </c>
      <c r="I83" s="43">
        <f t="shared" si="7"/>
        <v>34.345402694152945</v>
      </c>
    </row>
    <row r="84" spans="1:9" ht="24">
      <c r="A84" s="37" t="s">
        <v>62</v>
      </c>
      <c r="B84" s="38" t="s">
        <v>17</v>
      </c>
      <c r="C84" s="38" t="s">
        <v>6</v>
      </c>
      <c r="D84" s="68" t="s">
        <v>126</v>
      </c>
      <c r="E84" s="71">
        <v>244</v>
      </c>
      <c r="F84" s="97">
        <v>10224</v>
      </c>
      <c r="G84" s="97">
        <v>5168.98</v>
      </c>
      <c r="H84" s="47">
        <f t="shared" si="8"/>
        <v>5055.02</v>
      </c>
      <c r="I84" s="43">
        <f t="shared" si="7"/>
        <v>50.55731611893584</v>
      </c>
    </row>
    <row r="85" spans="1:9" ht="24.75" customHeight="1">
      <c r="A85" s="37" t="s">
        <v>62</v>
      </c>
      <c r="B85" s="38" t="s">
        <v>17</v>
      </c>
      <c r="C85" s="38" t="s">
        <v>6</v>
      </c>
      <c r="D85" s="68" t="s">
        <v>98</v>
      </c>
      <c r="E85" s="48" t="s">
        <v>28</v>
      </c>
      <c r="F85" s="51">
        <v>236207.92</v>
      </c>
      <c r="G85" s="47">
        <v>219251.08</v>
      </c>
      <c r="H85" s="47">
        <f t="shared" si="8"/>
        <v>16956.840000000026</v>
      </c>
      <c r="I85" s="43">
        <f t="shared" si="7"/>
        <v>92.82122292935816</v>
      </c>
    </row>
    <row r="86" spans="1:9" ht="27" customHeight="1">
      <c r="A86" s="37" t="s">
        <v>62</v>
      </c>
      <c r="B86" s="38" t="s">
        <v>17</v>
      </c>
      <c r="C86" s="38" t="s">
        <v>6</v>
      </c>
      <c r="D86" s="68" t="s">
        <v>147</v>
      </c>
      <c r="E86" s="71">
        <v>244</v>
      </c>
      <c r="F86" s="97">
        <v>140946.7</v>
      </c>
      <c r="G86" s="97">
        <v>0</v>
      </c>
      <c r="H86" s="47">
        <f>F86-G86</f>
        <v>140946.7</v>
      </c>
      <c r="I86" s="43">
        <f>G86/F86*100</f>
        <v>0</v>
      </c>
    </row>
    <row r="87" spans="1:9" ht="26.25" customHeight="1">
      <c r="A87" s="37" t="s">
        <v>62</v>
      </c>
      <c r="B87" s="38" t="s">
        <v>17</v>
      </c>
      <c r="C87" s="38" t="s">
        <v>6</v>
      </c>
      <c r="D87" s="68" t="s">
        <v>148</v>
      </c>
      <c r="E87" s="71">
        <v>244</v>
      </c>
      <c r="F87" s="97">
        <v>266042.34</v>
      </c>
      <c r="G87" s="47">
        <v>0</v>
      </c>
      <c r="H87" s="47">
        <f>F87-G87</f>
        <v>266042.34</v>
      </c>
      <c r="I87" s="43">
        <f>G87/F87*100</f>
        <v>0</v>
      </c>
    </row>
    <row r="88" spans="1:9" ht="19.5" customHeight="1">
      <c r="A88" s="40" t="s">
        <v>146</v>
      </c>
      <c r="B88" s="38" t="s">
        <v>17</v>
      </c>
      <c r="C88" s="38" t="s">
        <v>6</v>
      </c>
      <c r="D88" s="68" t="s">
        <v>148</v>
      </c>
      <c r="E88" s="71">
        <v>540</v>
      </c>
      <c r="F88" s="97">
        <v>53208.47</v>
      </c>
      <c r="G88" s="47">
        <v>0</v>
      </c>
      <c r="H88" s="47">
        <f>F88-G88</f>
        <v>53208.47</v>
      </c>
      <c r="I88" s="43">
        <f>G88/F88*100</f>
        <v>0</v>
      </c>
    </row>
    <row r="89" spans="1:9" ht="12.75">
      <c r="A89" s="36" t="s">
        <v>19</v>
      </c>
      <c r="B89" s="31" t="s">
        <v>17</v>
      </c>
      <c r="C89" s="31" t="s">
        <v>12</v>
      </c>
      <c r="D89" s="68"/>
      <c r="E89" s="72"/>
      <c r="F89" s="106">
        <f>F90+F95</f>
        <v>1872884.9000000001</v>
      </c>
      <c r="G89" s="106">
        <f>G90+G95</f>
        <v>1053768.96</v>
      </c>
      <c r="H89" s="106">
        <f>H90+H95</f>
        <v>819115.9400000001</v>
      </c>
      <c r="I89" s="43">
        <f>G89/F89*100</f>
        <v>56.26448053481556</v>
      </c>
    </row>
    <row r="90" spans="1:9" ht="22.5" customHeight="1">
      <c r="A90" s="41" t="s">
        <v>61</v>
      </c>
      <c r="B90" s="38" t="s">
        <v>17</v>
      </c>
      <c r="C90" s="38" t="s">
        <v>12</v>
      </c>
      <c r="D90" s="68" t="s">
        <v>149</v>
      </c>
      <c r="E90" s="72">
        <v>240</v>
      </c>
      <c r="F90" s="97">
        <f>F91+F92+F93+F94</f>
        <v>1853395.87</v>
      </c>
      <c r="G90" s="97">
        <f>G91+G92+G93+G94</f>
        <v>1034279.9299999999</v>
      </c>
      <c r="H90" s="97">
        <f>H91+H92+H93+H94</f>
        <v>819115.9400000001</v>
      </c>
      <c r="I90" s="43">
        <f>G90/F90*100</f>
        <v>55.80458803979097</v>
      </c>
    </row>
    <row r="91" spans="1:9" ht="24">
      <c r="A91" s="41" t="s">
        <v>62</v>
      </c>
      <c r="B91" s="38" t="s">
        <v>17</v>
      </c>
      <c r="C91" s="38" t="s">
        <v>12</v>
      </c>
      <c r="D91" s="68" t="s">
        <v>127</v>
      </c>
      <c r="E91" s="72">
        <v>244</v>
      </c>
      <c r="F91" s="97">
        <v>476089</v>
      </c>
      <c r="G91" s="97">
        <v>362614.1</v>
      </c>
      <c r="H91" s="47">
        <f aca="true" t="shared" si="9" ref="H91:H102">F91-G91</f>
        <v>113474.90000000002</v>
      </c>
      <c r="I91" s="43">
        <f t="shared" si="7"/>
        <v>76.16519180237307</v>
      </c>
    </row>
    <row r="92" spans="1:9" ht="23.25" customHeight="1">
      <c r="A92" s="41" t="s">
        <v>62</v>
      </c>
      <c r="B92" s="38" t="s">
        <v>17</v>
      </c>
      <c r="C92" s="38" t="s">
        <v>12</v>
      </c>
      <c r="D92" s="68" t="s">
        <v>100</v>
      </c>
      <c r="E92" s="48" t="s">
        <v>28</v>
      </c>
      <c r="F92" s="52">
        <v>297200.2</v>
      </c>
      <c r="G92" s="47">
        <v>174326.05</v>
      </c>
      <c r="H92" s="47">
        <f t="shared" si="9"/>
        <v>122874.15000000002</v>
      </c>
      <c r="I92" s="43">
        <f t="shared" si="7"/>
        <v>58.656101173552365</v>
      </c>
    </row>
    <row r="93" spans="1:9" ht="27.75" customHeight="1">
      <c r="A93" s="41" t="s">
        <v>62</v>
      </c>
      <c r="B93" s="38" t="s">
        <v>17</v>
      </c>
      <c r="C93" s="38" t="s">
        <v>12</v>
      </c>
      <c r="D93" s="68" t="s">
        <v>134</v>
      </c>
      <c r="E93" s="48" t="s">
        <v>28</v>
      </c>
      <c r="F93" s="52">
        <v>86166</v>
      </c>
      <c r="G93" s="100">
        <v>0</v>
      </c>
      <c r="H93" s="47">
        <f t="shared" si="9"/>
        <v>86166</v>
      </c>
      <c r="I93" s="43">
        <f t="shared" si="7"/>
        <v>0</v>
      </c>
    </row>
    <row r="94" spans="1:9" ht="23.25" customHeight="1">
      <c r="A94" s="41" t="s">
        <v>62</v>
      </c>
      <c r="B94" s="38" t="s">
        <v>17</v>
      </c>
      <c r="C94" s="49" t="s">
        <v>12</v>
      </c>
      <c r="D94" s="102" t="s">
        <v>135</v>
      </c>
      <c r="E94" s="48" t="s">
        <v>28</v>
      </c>
      <c r="F94" s="52">
        <v>993940.67</v>
      </c>
      <c r="G94" s="100">
        <v>497339.78</v>
      </c>
      <c r="H94" s="47">
        <f t="shared" si="9"/>
        <v>496600.89</v>
      </c>
      <c r="I94" s="43">
        <f t="shared" si="7"/>
        <v>50.03716972362143</v>
      </c>
    </row>
    <row r="95" spans="1:9" ht="23.25" customHeight="1">
      <c r="A95" s="41" t="s">
        <v>76</v>
      </c>
      <c r="B95" s="38" t="s">
        <v>17</v>
      </c>
      <c r="C95" s="49" t="s">
        <v>12</v>
      </c>
      <c r="D95" s="102" t="s">
        <v>135</v>
      </c>
      <c r="E95" s="48" t="s">
        <v>130</v>
      </c>
      <c r="F95" s="52">
        <v>19489.03</v>
      </c>
      <c r="G95" s="100">
        <v>19489.03</v>
      </c>
      <c r="H95" s="47">
        <f t="shared" si="9"/>
        <v>0</v>
      </c>
      <c r="I95" s="43">
        <f t="shared" si="7"/>
        <v>100</v>
      </c>
    </row>
    <row r="96" spans="1:9" ht="19.5" customHeight="1">
      <c r="A96" s="60" t="s">
        <v>121</v>
      </c>
      <c r="B96" s="31" t="s">
        <v>17</v>
      </c>
      <c r="C96" s="73" t="s">
        <v>17</v>
      </c>
      <c r="D96" s="45"/>
      <c r="E96" s="46"/>
      <c r="F96" s="95">
        <f>F97+F99+F98+F100</f>
        <v>209270</v>
      </c>
      <c r="G96" s="95">
        <f>G97+G99+G98+G100</f>
        <v>88062.9</v>
      </c>
      <c r="H96" s="95">
        <f>H97+H99+H98+H100</f>
        <v>121207.1</v>
      </c>
      <c r="I96" s="88">
        <f t="shared" si="7"/>
        <v>42.08099584269126</v>
      </c>
    </row>
    <row r="97" spans="1:9" ht="23.25" customHeight="1">
      <c r="A97" s="41" t="s">
        <v>66</v>
      </c>
      <c r="B97" s="38" t="s">
        <v>17</v>
      </c>
      <c r="C97" s="49" t="s">
        <v>17</v>
      </c>
      <c r="D97" s="42" t="s">
        <v>122</v>
      </c>
      <c r="E97" s="48" t="s">
        <v>22</v>
      </c>
      <c r="F97" s="52">
        <v>155894.76</v>
      </c>
      <c r="G97" s="47">
        <v>64956.15</v>
      </c>
      <c r="H97" s="47">
        <f t="shared" si="9"/>
        <v>90938.61000000002</v>
      </c>
      <c r="I97" s="43">
        <f t="shared" si="7"/>
        <v>41.666666666666664</v>
      </c>
    </row>
    <row r="98" spans="1:9" ht="23.25" customHeight="1">
      <c r="A98" s="41" t="s">
        <v>25</v>
      </c>
      <c r="B98" s="38" t="s">
        <v>17</v>
      </c>
      <c r="C98" s="49" t="s">
        <v>17</v>
      </c>
      <c r="D98" s="42" t="s">
        <v>122</v>
      </c>
      <c r="E98" s="48" t="s">
        <v>26</v>
      </c>
      <c r="F98" s="51">
        <v>3680</v>
      </c>
      <c r="G98" s="51">
        <v>1840</v>
      </c>
      <c r="H98" s="47">
        <f>F98-G98</f>
        <v>1840</v>
      </c>
      <c r="I98" s="43">
        <f>G98/F98*100</f>
        <v>50</v>
      </c>
    </row>
    <row r="99" spans="1:9" ht="23.25" customHeight="1">
      <c r="A99" s="44" t="s">
        <v>56</v>
      </c>
      <c r="B99" s="38" t="s">
        <v>17</v>
      </c>
      <c r="C99" s="49" t="s">
        <v>17</v>
      </c>
      <c r="D99" s="42" t="s">
        <v>122</v>
      </c>
      <c r="E99" s="48" t="s">
        <v>57</v>
      </c>
      <c r="F99" s="52">
        <v>47080.24</v>
      </c>
      <c r="G99" s="47">
        <v>19616.75</v>
      </c>
      <c r="H99" s="47">
        <f t="shared" si="9"/>
        <v>27463.489999999998</v>
      </c>
      <c r="I99" s="43">
        <f t="shared" si="7"/>
        <v>41.66663126611079</v>
      </c>
    </row>
    <row r="100" spans="1:9" ht="28.5" customHeight="1">
      <c r="A100" s="37" t="s">
        <v>62</v>
      </c>
      <c r="B100" s="38" t="s">
        <v>17</v>
      </c>
      <c r="C100" s="49" t="s">
        <v>17</v>
      </c>
      <c r="D100" s="42" t="s">
        <v>122</v>
      </c>
      <c r="E100" s="48" t="s">
        <v>28</v>
      </c>
      <c r="F100" s="51">
        <v>2615</v>
      </c>
      <c r="G100" s="47">
        <v>1650</v>
      </c>
      <c r="H100" s="47">
        <f t="shared" si="9"/>
        <v>965</v>
      </c>
      <c r="I100" s="43">
        <f t="shared" si="7"/>
        <v>63.09751434034416</v>
      </c>
    </row>
    <row r="101" spans="1:9" ht="12.75">
      <c r="A101" s="60" t="s">
        <v>101</v>
      </c>
      <c r="B101" s="31" t="s">
        <v>20</v>
      </c>
      <c r="C101" s="73"/>
      <c r="D101" s="74"/>
      <c r="E101" s="75"/>
      <c r="F101" s="89">
        <f>SUM(F102)</f>
        <v>4619387.29</v>
      </c>
      <c r="G101" s="89">
        <f>SUM(G102)</f>
        <v>1603157.32</v>
      </c>
      <c r="H101" s="92">
        <f t="shared" si="9"/>
        <v>3016229.9699999997</v>
      </c>
      <c r="I101" s="88">
        <f>G101/F101*100</f>
        <v>34.70497750795864</v>
      </c>
    </row>
    <row r="102" spans="1:9" ht="12.75">
      <c r="A102" s="76" t="s">
        <v>39</v>
      </c>
      <c r="B102" s="31" t="s">
        <v>20</v>
      </c>
      <c r="C102" s="31" t="s">
        <v>5</v>
      </c>
      <c r="D102" s="66"/>
      <c r="E102" s="66"/>
      <c r="F102" s="90">
        <f>F103</f>
        <v>4619387.29</v>
      </c>
      <c r="G102" s="90">
        <f>G103</f>
        <v>1603157.32</v>
      </c>
      <c r="H102" s="92">
        <f t="shared" si="9"/>
        <v>3016229.9699999997</v>
      </c>
      <c r="I102" s="88">
        <f aca="true" t="shared" si="10" ref="I102:I117">G102/F102*100</f>
        <v>34.70497750795864</v>
      </c>
    </row>
    <row r="103" spans="1:9" ht="12.75">
      <c r="A103" s="77" t="s">
        <v>102</v>
      </c>
      <c r="B103" s="38" t="s">
        <v>20</v>
      </c>
      <c r="C103" s="38" t="s">
        <v>5</v>
      </c>
      <c r="D103" s="68" t="s">
        <v>103</v>
      </c>
      <c r="E103" s="68"/>
      <c r="F103" s="91">
        <f>F104+F105+F106+F108+F109+F110+F111+F112+F113+F114+F115+F118+F107</f>
        <v>4619387.29</v>
      </c>
      <c r="G103" s="91">
        <f>G104+G105+G106+G108+G109+G110+G111+G112+G113+G114+G115+G118</f>
        <v>1603157.32</v>
      </c>
      <c r="H103" s="91">
        <f>H104+H105+H106+H108+H109+H110+H111+H112+H113+H114+H115+H118</f>
        <v>2001829.9700000002</v>
      </c>
      <c r="I103" s="43">
        <f t="shared" si="10"/>
        <v>34.70497750795864</v>
      </c>
    </row>
    <row r="104" spans="1:9" ht="12.75">
      <c r="A104" s="40" t="s">
        <v>105</v>
      </c>
      <c r="B104" s="38" t="s">
        <v>20</v>
      </c>
      <c r="C104" s="38" t="s">
        <v>5</v>
      </c>
      <c r="D104" s="68" t="s">
        <v>123</v>
      </c>
      <c r="E104" s="102">
        <v>112</v>
      </c>
      <c r="F104" s="94">
        <v>500</v>
      </c>
      <c r="G104" s="94">
        <v>0</v>
      </c>
      <c r="H104" s="47">
        <f aca="true" t="shared" si="11" ref="H104:H110">F104-G104</f>
        <v>500</v>
      </c>
      <c r="I104" s="43">
        <f>G104/F104*100</f>
        <v>0</v>
      </c>
    </row>
    <row r="105" spans="1:9" ht="24" customHeight="1">
      <c r="A105" s="41" t="s">
        <v>104</v>
      </c>
      <c r="B105" s="38" t="s">
        <v>20</v>
      </c>
      <c r="C105" s="38" t="s">
        <v>5</v>
      </c>
      <c r="D105" s="68" t="s">
        <v>150</v>
      </c>
      <c r="E105" s="102">
        <v>111</v>
      </c>
      <c r="F105" s="94">
        <v>877.65</v>
      </c>
      <c r="G105" s="94">
        <v>0</v>
      </c>
      <c r="H105" s="47">
        <f t="shared" si="11"/>
        <v>877.65</v>
      </c>
      <c r="I105" s="43">
        <f>G105/F105*100</f>
        <v>0</v>
      </c>
    </row>
    <row r="106" spans="1:9" ht="26.25" customHeight="1">
      <c r="A106" s="44" t="s">
        <v>106</v>
      </c>
      <c r="B106" s="38" t="s">
        <v>20</v>
      </c>
      <c r="C106" s="38" t="s">
        <v>5</v>
      </c>
      <c r="D106" s="68" t="s">
        <v>150</v>
      </c>
      <c r="E106" s="102">
        <v>119</v>
      </c>
      <c r="F106" s="94">
        <v>265.04</v>
      </c>
      <c r="G106" s="94">
        <v>0</v>
      </c>
      <c r="H106" s="47">
        <f t="shared" si="11"/>
        <v>265.04</v>
      </c>
      <c r="I106" s="43">
        <f>G106/F106*100</f>
        <v>0</v>
      </c>
    </row>
    <row r="107" spans="1:9" ht="26.25" customHeight="1">
      <c r="A107" s="41" t="s">
        <v>62</v>
      </c>
      <c r="B107" s="38" t="s">
        <v>20</v>
      </c>
      <c r="C107" s="38" t="s">
        <v>5</v>
      </c>
      <c r="D107" s="68" t="s">
        <v>152</v>
      </c>
      <c r="E107" s="102">
        <v>244</v>
      </c>
      <c r="F107" s="94">
        <v>1014400</v>
      </c>
      <c r="G107" s="94">
        <v>0</v>
      </c>
      <c r="H107" s="47">
        <f t="shared" si="11"/>
        <v>1014400</v>
      </c>
      <c r="I107" s="43">
        <f>G107/F107*100</f>
        <v>0</v>
      </c>
    </row>
    <row r="108" spans="1:9" ht="27.75" customHeight="1">
      <c r="A108" s="41" t="s">
        <v>62</v>
      </c>
      <c r="B108" s="38" t="s">
        <v>20</v>
      </c>
      <c r="C108" s="38" t="s">
        <v>5</v>
      </c>
      <c r="D108" s="68" t="s">
        <v>128</v>
      </c>
      <c r="E108" s="102">
        <v>244</v>
      </c>
      <c r="F108" s="94">
        <v>125978.2</v>
      </c>
      <c r="G108" s="94">
        <v>47083.03</v>
      </c>
      <c r="H108" s="47">
        <f t="shared" si="11"/>
        <v>78895.17</v>
      </c>
      <c r="I108" s="43">
        <f>G108/F108*100</f>
        <v>37.373950413643</v>
      </c>
    </row>
    <row r="109" spans="1:9" ht="24" customHeight="1">
      <c r="A109" s="41" t="s">
        <v>104</v>
      </c>
      <c r="B109" s="38" t="s">
        <v>20</v>
      </c>
      <c r="C109" s="38" t="s">
        <v>5</v>
      </c>
      <c r="D109" s="68" t="s">
        <v>96</v>
      </c>
      <c r="E109" s="42" t="s">
        <v>40</v>
      </c>
      <c r="F109" s="52">
        <v>516654.8</v>
      </c>
      <c r="G109" s="47">
        <v>235695.11</v>
      </c>
      <c r="H109" s="47">
        <f t="shared" si="11"/>
        <v>280959.69</v>
      </c>
      <c r="I109" s="43">
        <f t="shared" si="10"/>
        <v>45.61945616299316</v>
      </c>
    </row>
    <row r="110" spans="1:9" ht="12.75">
      <c r="A110" s="40" t="s">
        <v>105</v>
      </c>
      <c r="B110" s="38" t="s">
        <v>20</v>
      </c>
      <c r="C110" s="38" t="s">
        <v>5</v>
      </c>
      <c r="D110" s="68" t="s">
        <v>96</v>
      </c>
      <c r="E110" s="42" t="s">
        <v>41</v>
      </c>
      <c r="F110" s="52">
        <v>6000</v>
      </c>
      <c r="G110" s="47">
        <v>0</v>
      </c>
      <c r="H110" s="47">
        <f t="shared" si="11"/>
        <v>6000</v>
      </c>
      <c r="I110" s="43">
        <f t="shared" si="10"/>
        <v>0</v>
      </c>
    </row>
    <row r="111" spans="1:9" ht="24">
      <c r="A111" s="44" t="s">
        <v>106</v>
      </c>
      <c r="B111" s="38" t="s">
        <v>20</v>
      </c>
      <c r="C111" s="38" t="s">
        <v>5</v>
      </c>
      <c r="D111" s="68" t="s">
        <v>96</v>
      </c>
      <c r="E111" s="42" t="s">
        <v>107</v>
      </c>
      <c r="F111" s="52">
        <v>156029.75</v>
      </c>
      <c r="G111" s="47">
        <v>66292.4</v>
      </c>
      <c r="H111" s="47">
        <f aca="true" t="shared" si="12" ref="H111:H124">F111-G111</f>
        <v>89737.35</v>
      </c>
      <c r="I111" s="43">
        <f t="shared" si="10"/>
        <v>42.48702571144285</v>
      </c>
    </row>
    <row r="112" spans="1:9" ht="24">
      <c r="A112" s="41" t="s">
        <v>62</v>
      </c>
      <c r="B112" s="38" t="s">
        <v>20</v>
      </c>
      <c r="C112" s="38" t="s">
        <v>5</v>
      </c>
      <c r="D112" s="68" t="s">
        <v>96</v>
      </c>
      <c r="E112" s="48" t="s">
        <v>28</v>
      </c>
      <c r="F112" s="52">
        <v>314709.27</v>
      </c>
      <c r="G112" s="47">
        <v>82290.98</v>
      </c>
      <c r="H112" s="47">
        <f t="shared" si="12"/>
        <v>232418.29000000004</v>
      </c>
      <c r="I112" s="43">
        <f t="shared" si="10"/>
        <v>26.148254228418498</v>
      </c>
    </row>
    <row r="113" spans="1:9" ht="12.75">
      <c r="A113" s="41" t="s">
        <v>76</v>
      </c>
      <c r="B113" s="38" t="s">
        <v>20</v>
      </c>
      <c r="C113" s="38" t="s">
        <v>5</v>
      </c>
      <c r="D113" s="68" t="s">
        <v>96</v>
      </c>
      <c r="E113" s="48" t="s">
        <v>130</v>
      </c>
      <c r="F113" s="52">
        <v>23843.07</v>
      </c>
      <c r="G113" s="47">
        <v>23843.07</v>
      </c>
      <c r="H113" s="47">
        <f>F113-G113</f>
        <v>0</v>
      </c>
      <c r="I113" s="43">
        <f>G113/F113*100</f>
        <v>100</v>
      </c>
    </row>
    <row r="114" spans="1:9" ht="12.75">
      <c r="A114" s="41" t="s">
        <v>124</v>
      </c>
      <c r="B114" s="38" t="s">
        <v>20</v>
      </c>
      <c r="C114" s="38" t="s">
        <v>5</v>
      </c>
      <c r="D114" s="68" t="s">
        <v>96</v>
      </c>
      <c r="E114" s="48" t="s">
        <v>125</v>
      </c>
      <c r="F114" s="52">
        <v>74123.63</v>
      </c>
      <c r="G114" s="47">
        <v>2000</v>
      </c>
      <c r="H114" s="47">
        <f>F114-G114</f>
        <v>72123.63</v>
      </c>
      <c r="I114" s="43">
        <f>G114/F114*100</f>
        <v>2.698194894124856</v>
      </c>
    </row>
    <row r="115" spans="1:9" ht="12.75">
      <c r="A115" s="41" t="s">
        <v>67</v>
      </c>
      <c r="B115" s="38" t="s">
        <v>20</v>
      </c>
      <c r="C115" s="38" t="s">
        <v>5</v>
      </c>
      <c r="D115" s="68" t="s">
        <v>151</v>
      </c>
      <c r="E115" s="48" t="s">
        <v>29</v>
      </c>
      <c r="F115" s="52">
        <f>F117+F116</f>
        <v>1698.9</v>
      </c>
      <c r="G115" s="52">
        <f>G117+G116</f>
        <v>403.77</v>
      </c>
      <c r="H115" s="52">
        <f>H117+H116</f>
        <v>1295.13</v>
      </c>
      <c r="I115" s="43">
        <f t="shared" si="10"/>
        <v>23.766554829595616</v>
      </c>
    </row>
    <row r="116" spans="1:9" ht="9.75" customHeight="1" hidden="1">
      <c r="A116" s="41" t="s">
        <v>31</v>
      </c>
      <c r="B116" s="38" t="s">
        <v>20</v>
      </c>
      <c r="C116" s="38" t="s">
        <v>5</v>
      </c>
      <c r="D116" s="68" t="s">
        <v>96</v>
      </c>
      <c r="E116" s="48" t="s">
        <v>32</v>
      </c>
      <c r="F116" s="52">
        <v>0</v>
      </c>
      <c r="G116" s="47">
        <v>0</v>
      </c>
      <c r="H116" s="47">
        <f t="shared" si="12"/>
        <v>0</v>
      </c>
      <c r="I116" s="43" t="e">
        <f t="shared" si="10"/>
        <v>#DIV/0!</v>
      </c>
    </row>
    <row r="117" spans="1:9" ht="12" customHeight="1">
      <c r="A117" s="99" t="s">
        <v>70</v>
      </c>
      <c r="B117" s="38" t="s">
        <v>20</v>
      </c>
      <c r="C117" s="38" t="s">
        <v>5</v>
      </c>
      <c r="D117" s="68" t="s">
        <v>96</v>
      </c>
      <c r="E117" s="48" t="s">
        <v>71</v>
      </c>
      <c r="F117" s="52">
        <v>1698.9</v>
      </c>
      <c r="G117" s="47">
        <v>403.77</v>
      </c>
      <c r="H117" s="47">
        <f t="shared" si="12"/>
        <v>1295.13</v>
      </c>
      <c r="I117" s="43">
        <f t="shared" si="10"/>
        <v>23.766554829595616</v>
      </c>
    </row>
    <row r="118" spans="1:9" ht="15" customHeight="1">
      <c r="A118" s="41" t="s">
        <v>140</v>
      </c>
      <c r="B118" s="38" t="s">
        <v>20</v>
      </c>
      <c r="C118" s="38" t="s">
        <v>5</v>
      </c>
      <c r="D118" s="68" t="s">
        <v>141</v>
      </c>
      <c r="E118" s="48" t="s">
        <v>142</v>
      </c>
      <c r="F118" s="52">
        <v>2384306.98</v>
      </c>
      <c r="G118" s="47">
        <v>1145548.96</v>
      </c>
      <c r="H118" s="47">
        <f>F118-G118</f>
        <v>1238758.02</v>
      </c>
      <c r="I118" s="43">
        <f>G118/F118*100</f>
        <v>48.04536368886526</v>
      </c>
    </row>
    <row r="119" spans="1:9" ht="12.75">
      <c r="A119" s="78" t="s">
        <v>21</v>
      </c>
      <c r="B119" s="79">
        <v>10</v>
      </c>
      <c r="C119" s="79"/>
      <c r="D119" s="79"/>
      <c r="E119" s="80"/>
      <c r="F119" s="93">
        <f>F120</f>
        <v>109679.88</v>
      </c>
      <c r="G119" s="93">
        <f>G120</f>
        <v>31805.24</v>
      </c>
      <c r="H119" s="92">
        <f t="shared" si="12"/>
        <v>77874.64</v>
      </c>
      <c r="I119" s="88">
        <f aca="true" t="shared" si="13" ref="I119:I125">G119/F119*100</f>
        <v>28.998244709968684</v>
      </c>
    </row>
    <row r="120" spans="1:9" ht="12.75">
      <c r="A120" s="78" t="s">
        <v>42</v>
      </c>
      <c r="B120" s="81">
        <v>10</v>
      </c>
      <c r="C120" s="31" t="s">
        <v>5</v>
      </c>
      <c r="D120" s="73"/>
      <c r="E120" s="46"/>
      <c r="F120" s="89">
        <f>SUM(F121)</f>
        <v>109679.88</v>
      </c>
      <c r="G120" s="89">
        <f>SUM(G121)</f>
        <v>31805.24</v>
      </c>
      <c r="H120" s="92">
        <f t="shared" si="12"/>
        <v>77874.64</v>
      </c>
      <c r="I120" s="88">
        <f t="shared" si="13"/>
        <v>28.998244709968684</v>
      </c>
    </row>
    <row r="121" spans="1:9" ht="12.75">
      <c r="A121" s="82" t="s">
        <v>43</v>
      </c>
      <c r="B121" s="83">
        <v>10</v>
      </c>
      <c r="C121" s="38" t="s">
        <v>5</v>
      </c>
      <c r="D121" s="49" t="s">
        <v>108</v>
      </c>
      <c r="E121" s="48"/>
      <c r="F121" s="94">
        <f aca="true" t="shared" si="14" ref="F121:G123">F122</f>
        <v>109679.88</v>
      </c>
      <c r="G121" s="94">
        <f t="shared" si="14"/>
        <v>31805.24</v>
      </c>
      <c r="H121" s="47">
        <f t="shared" si="12"/>
        <v>77874.64</v>
      </c>
      <c r="I121" s="43">
        <f t="shared" si="13"/>
        <v>28.998244709968684</v>
      </c>
    </row>
    <row r="122" spans="1:9" ht="12.75">
      <c r="A122" s="82" t="s">
        <v>109</v>
      </c>
      <c r="B122" s="83">
        <v>10</v>
      </c>
      <c r="C122" s="38" t="s">
        <v>5</v>
      </c>
      <c r="D122" s="49" t="s">
        <v>99</v>
      </c>
      <c r="E122" s="48"/>
      <c r="F122" s="94">
        <f t="shared" si="14"/>
        <v>109679.88</v>
      </c>
      <c r="G122" s="94">
        <f t="shared" si="14"/>
        <v>31805.24</v>
      </c>
      <c r="H122" s="47">
        <f t="shared" si="12"/>
        <v>77874.64</v>
      </c>
      <c r="I122" s="43">
        <f t="shared" si="13"/>
        <v>28.998244709968684</v>
      </c>
    </row>
    <row r="123" spans="1:9" ht="12.75">
      <c r="A123" s="84" t="s">
        <v>110</v>
      </c>
      <c r="B123" s="83">
        <v>10</v>
      </c>
      <c r="C123" s="38" t="s">
        <v>5</v>
      </c>
      <c r="D123" s="49" t="s">
        <v>99</v>
      </c>
      <c r="E123" s="48"/>
      <c r="F123" s="94">
        <f t="shared" si="14"/>
        <v>109679.88</v>
      </c>
      <c r="G123" s="94">
        <f t="shared" si="14"/>
        <v>31805.24</v>
      </c>
      <c r="H123" s="47">
        <f t="shared" si="12"/>
        <v>77874.64</v>
      </c>
      <c r="I123" s="43">
        <f t="shared" si="13"/>
        <v>28.998244709968684</v>
      </c>
    </row>
    <row r="124" spans="1:9" ht="24">
      <c r="A124" s="85" t="s">
        <v>111</v>
      </c>
      <c r="B124" s="83">
        <v>10</v>
      </c>
      <c r="C124" s="38" t="s">
        <v>5</v>
      </c>
      <c r="D124" s="49" t="s">
        <v>99</v>
      </c>
      <c r="E124" s="48" t="s">
        <v>116</v>
      </c>
      <c r="F124" s="94">
        <v>109679.88</v>
      </c>
      <c r="G124" s="47">
        <v>31805.24</v>
      </c>
      <c r="H124" s="47">
        <f t="shared" si="12"/>
        <v>77874.64</v>
      </c>
      <c r="I124" s="43">
        <f t="shared" si="13"/>
        <v>28.998244709968684</v>
      </c>
    </row>
    <row r="125" spans="1:9" ht="12.75">
      <c r="A125" s="86" t="s">
        <v>112</v>
      </c>
      <c r="B125" s="26"/>
      <c r="C125" s="26"/>
      <c r="D125" s="26"/>
      <c r="E125" s="26"/>
      <c r="F125" s="93">
        <f>F119+F101+F75+F57+F11+F73+F68</f>
        <v>10879516.69</v>
      </c>
      <c r="G125" s="93">
        <f>G119+G101+G75+G57+G11+G73+G68</f>
        <v>4342158.15</v>
      </c>
      <c r="H125" s="93">
        <f>H119+H101+H75+H57+H11</f>
        <v>6459158.539999999</v>
      </c>
      <c r="I125" s="88">
        <f t="shared" si="13"/>
        <v>39.91131475528809</v>
      </c>
    </row>
  </sheetData>
  <sheetProtection/>
  <mergeCells count="3">
    <mergeCell ref="A5:E5"/>
    <mergeCell ref="A7:E7"/>
    <mergeCell ref="A6:E6"/>
  </mergeCells>
  <printOptions/>
  <pageMargins left="0.5118110236220472" right="0.15748031496062992" top="0.6299212598425197" bottom="0.3937007874015748" header="0.5905511811023623" footer="0.511811023622047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2020-09-24T04:48:30Z</cp:lastPrinted>
  <dcterms:created xsi:type="dcterms:W3CDTF">1996-10-08T23:32:33Z</dcterms:created>
  <dcterms:modified xsi:type="dcterms:W3CDTF">2020-09-24T04:49:03Z</dcterms:modified>
  <cp:category/>
  <cp:version/>
  <cp:contentType/>
  <cp:contentStatus/>
</cp:coreProperties>
</file>